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221" windowWidth="17115" windowHeight="11760" tabRatio="799" activeTab="0"/>
  </bookViews>
  <sheets>
    <sheet name="план-календ" sheetId="1" r:id="rId1"/>
    <sheet name="Бюджет" sheetId="2" r:id="rId2"/>
    <sheet name="Спиртное, Фрукты" sheetId="3" r:id="rId3"/>
    <sheet name="Наши Гости" sheetId="4" r:id="rId4"/>
    <sheet name="День Свадьбы" sheetId="5" r:id="rId5"/>
    <sheet name="Гости в Машинах" sheetId="6" r:id="rId6"/>
    <sheet name="План рассадки" sheetId="7" r:id="rId7"/>
    <sheet name="Текст Приглашения" sheetId="8" r:id="rId8"/>
  </sheets>
  <definedNames>
    <definedName name="_xlnm._FilterDatabase" localSheetId="0" hidden="1">'план-календ'!$A$2:$D$77</definedName>
    <definedName name="d" localSheetId="7">'Текст Приглашения'!#REF!</definedName>
  </definedNames>
  <calcPr fullCalcOnLoad="1"/>
</workbook>
</file>

<file path=xl/comments2.xml><?xml version="1.0" encoding="utf-8"?>
<comments xmlns="http://schemas.openxmlformats.org/spreadsheetml/2006/main">
  <authors>
    <author>czstom-nab</author>
  </authors>
  <commentList>
    <comment ref="D12" authorId="0">
      <text>
        <r>
          <rPr>
            <sz val="8"/>
            <rFont val="Tahoma"/>
            <family val="2"/>
          </rPr>
          <t>Сколько в итоге вы заплатили, стоит равенство на План или заполняем сами, если сумма изменена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сколько вы планируете потратить для примерных подсчетов, заполняем сами
</t>
        </r>
      </text>
    </comment>
    <comment ref="E12" authorId="0">
      <text>
        <r>
          <rPr>
            <b/>
            <sz val="8"/>
            <rFont val="Tahoma"/>
            <family val="2"/>
          </rPr>
          <t>предопталы, задатки, запоняем сами</t>
        </r>
      </text>
    </comment>
    <comment ref="F12" authorId="0">
      <text>
        <r>
          <rPr>
            <b/>
            <sz val="8"/>
            <rFont val="Tahoma"/>
            <family val="2"/>
          </rPr>
          <t>разница фактической оплаты и аванса, формула</t>
        </r>
      </text>
    </comment>
    <comment ref="D7" authorId="0">
      <text>
        <r>
          <rPr>
            <b/>
            <sz val="8"/>
            <rFont val="Tahoma"/>
            <family val="2"/>
          </rPr>
          <t>сколько денег на руках</t>
        </r>
      </text>
    </comment>
    <comment ref="D6" authorId="0">
      <text>
        <r>
          <rPr>
            <b/>
            <sz val="8"/>
            <rFont val="Tahoma"/>
            <family val="2"/>
          </rPr>
          <t>Итоговая сумма по колонке фактич</t>
        </r>
      </text>
    </comment>
  </commentList>
</comments>
</file>

<file path=xl/sharedStrings.xml><?xml version="1.0" encoding="utf-8"?>
<sst xmlns="http://schemas.openxmlformats.org/spreadsheetml/2006/main" count="450" uniqueCount="300">
  <si>
    <t>Банкет</t>
  </si>
  <si>
    <t>остаток</t>
  </si>
  <si>
    <t>Машина для молодоженов</t>
  </si>
  <si>
    <t>Машины для гостей</t>
  </si>
  <si>
    <t>Одежда и аксессуары</t>
  </si>
  <si>
    <t>Невеста</t>
  </si>
  <si>
    <t>Обручальные кольца</t>
  </si>
  <si>
    <t>Жених</t>
  </si>
  <si>
    <t>Услуги ЗАГСа</t>
  </si>
  <si>
    <t>всего надо</t>
  </si>
  <si>
    <t>всего есть</t>
  </si>
  <si>
    <t>осталось накопить</t>
  </si>
  <si>
    <t>Гости Невесты</t>
  </si>
  <si>
    <t>Гости Жениха</t>
  </si>
  <si>
    <t>подтвердили</t>
  </si>
  <si>
    <t>приглашено</t>
  </si>
  <si>
    <t>Дорогой\ая\ие</t>
  </si>
  <si>
    <t>С Благодарностью и Уважением,</t>
  </si>
  <si>
    <t>Пригласительные</t>
  </si>
  <si>
    <t>Солярий</t>
  </si>
  <si>
    <t>жених</t>
  </si>
  <si>
    <t>невеста</t>
  </si>
  <si>
    <t>Фотограф</t>
  </si>
  <si>
    <t>Свадебное платье</t>
  </si>
  <si>
    <t>Брачная ночь</t>
  </si>
  <si>
    <t>Украшения для машин</t>
  </si>
  <si>
    <t>Информация о поставщике услуги или товара</t>
  </si>
  <si>
    <t>всего</t>
  </si>
  <si>
    <t>прглашение</t>
  </si>
  <si>
    <t xml:space="preserve"> </t>
  </si>
  <si>
    <t>Жених и Невеста</t>
  </si>
  <si>
    <t>Мама</t>
  </si>
  <si>
    <t>Сергей Михалович</t>
  </si>
  <si>
    <t>Маникюр</t>
  </si>
  <si>
    <t>Фата</t>
  </si>
  <si>
    <t xml:space="preserve">Туфли </t>
  </si>
  <si>
    <t>Кринолин</t>
  </si>
  <si>
    <t>Чулки</t>
  </si>
  <si>
    <t>Белье</t>
  </si>
  <si>
    <t>Бижутерия</t>
  </si>
  <si>
    <t>Украшения в прическу</t>
  </si>
  <si>
    <t>Костюм</t>
  </si>
  <si>
    <t>Туфли</t>
  </si>
  <si>
    <t>Бутоньерка</t>
  </si>
  <si>
    <t>Галстук</t>
  </si>
  <si>
    <t>Рубашка</t>
  </si>
  <si>
    <t>Ремень</t>
  </si>
  <si>
    <t xml:space="preserve">Букеты </t>
  </si>
  <si>
    <t>Фрукты, овощи</t>
  </si>
  <si>
    <t>Бокалы для битья</t>
  </si>
  <si>
    <t>Украшение зала шарами</t>
  </si>
  <si>
    <t>Плакаты</t>
  </si>
  <si>
    <t>гостиница</t>
  </si>
  <si>
    <t>план</t>
  </si>
  <si>
    <t>Лепестки</t>
  </si>
  <si>
    <t>Свадебный торт, каравай</t>
  </si>
  <si>
    <t>Количество гостей</t>
  </si>
  <si>
    <t>Количество женщин</t>
  </si>
  <si>
    <t>Количество мужчин</t>
  </si>
  <si>
    <t>Количество детей</t>
  </si>
  <si>
    <t>Наименование</t>
  </si>
  <si>
    <t>Водка</t>
  </si>
  <si>
    <t>Вино красное</t>
  </si>
  <si>
    <t>Вино белое</t>
  </si>
  <si>
    <t>Шампанское</t>
  </si>
  <si>
    <t>Конъяк</t>
  </si>
  <si>
    <t>Сок</t>
  </si>
  <si>
    <t>Вода</t>
  </si>
  <si>
    <t>Объем бутылки</t>
  </si>
  <si>
    <t>Количество бутылок</t>
  </si>
  <si>
    <t>Цена за шт.</t>
  </si>
  <si>
    <t>Всего</t>
  </si>
  <si>
    <t>Итого</t>
  </si>
  <si>
    <t>Вес, кг</t>
  </si>
  <si>
    <t>Цена за кг</t>
  </si>
  <si>
    <t>Виноград</t>
  </si>
  <si>
    <t>Груши</t>
  </si>
  <si>
    <t>Яблоки</t>
  </si>
  <si>
    <t>Апельсины</t>
  </si>
  <si>
    <t>Сливы</t>
  </si>
  <si>
    <t>Вадим</t>
  </si>
  <si>
    <t>Слава</t>
  </si>
  <si>
    <t>Настя</t>
  </si>
  <si>
    <t>Ольга</t>
  </si>
  <si>
    <t>Мишутка</t>
  </si>
  <si>
    <t>Юля</t>
  </si>
  <si>
    <t>Андрей</t>
  </si>
  <si>
    <t>Руся</t>
  </si>
  <si>
    <t>такси</t>
  </si>
  <si>
    <t>Виктор</t>
  </si>
  <si>
    <t>Марина</t>
  </si>
  <si>
    <t>Симогаев Михаил</t>
  </si>
  <si>
    <t>Власенко</t>
  </si>
  <si>
    <t>Баранова Настя</t>
  </si>
  <si>
    <t>Баранов Степан</t>
  </si>
  <si>
    <t>Солодовникова Оля</t>
  </si>
  <si>
    <t>Андрюкова Женечка</t>
  </si>
  <si>
    <t>Папа</t>
  </si>
  <si>
    <t>Креслина Татьяна</t>
  </si>
  <si>
    <t>Шадрина Лена</t>
  </si>
  <si>
    <t>Малопьющие гости</t>
  </si>
  <si>
    <t>Среднепьющие гости</t>
  </si>
  <si>
    <t>Многопьющие гости</t>
  </si>
  <si>
    <t>*</t>
  </si>
  <si>
    <t>Симаков Виталий</t>
  </si>
  <si>
    <t>Бабанаков Слава</t>
  </si>
  <si>
    <t>Ложкин Егор</t>
  </si>
  <si>
    <t>Абрикосы</t>
  </si>
  <si>
    <t>Регистрация</t>
  </si>
  <si>
    <t>ЗАГС</t>
  </si>
  <si>
    <t>Лерочка</t>
  </si>
  <si>
    <t>№</t>
  </si>
  <si>
    <t>Игорь</t>
  </si>
  <si>
    <t>Алиса</t>
  </si>
  <si>
    <t>Супренов Николай</t>
  </si>
  <si>
    <t>Ирина</t>
  </si>
  <si>
    <t>Молодцева Тамара Ильинична</t>
  </si>
  <si>
    <t>Анна</t>
  </si>
  <si>
    <t>Андреев Александр Николаевич</t>
  </si>
  <si>
    <t>Тараканова Нина Анатольевна</t>
  </si>
  <si>
    <t>Кондратас Катерина Ивановна</t>
  </si>
  <si>
    <t>Ашуркина Надежда Ивановна</t>
  </si>
  <si>
    <t>Булахова Валентина Ивановна</t>
  </si>
  <si>
    <t>Романова Анна Васильевна</t>
  </si>
  <si>
    <t>Козлова Ольга</t>
  </si>
  <si>
    <t>Кравченко Ольга</t>
  </si>
  <si>
    <t>Кравченко Надежда</t>
  </si>
  <si>
    <t>Подвязка</t>
  </si>
  <si>
    <t>Булахов Сергей</t>
  </si>
  <si>
    <t>Булахова Надежда</t>
  </si>
  <si>
    <t>Шумилова Лидия Ивановна</t>
  </si>
  <si>
    <t>Неудахина Валентина Дмитриевна</t>
  </si>
  <si>
    <t>Ярина Людмила Михайловна</t>
  </si>
  <si>
    <t>Юдина Татьяна</t>
  </si>
  <si>
    <t>Юдин Максим</t>
  </si>
  <si>
    <t>Женя</t>
  </si>
  <si>
    <t>Машина</t>
  </si>
  <si>
    <t>МЫ</t>
  </si>
  <si>
    <t>Прогулка</t>
  </si>
  <si>
    <t>Т.Люба</t>
  </si>
  <si>
    <t>т.Маша</t>
  </si>
  <si>
    <t>д.Вова</t>
  </si>
  <si>
    <t>т.Галя</t>
  </si>
  <si>
    <t>т.Сережа</t>
  </si>
  <si>
    <t>Конфеты, чай, кофе</t>
  </si>
  <si>
    <t>Кагор</t>
  </si>
  <si>
    <t>Педикюр</t>
  </si>
  <si>
    <t>Выкуп</t>
  </si>
  <si>
    <t>УРА!!! Наша свадьба</t>
  </si>
  <si>
    <t>время</t>
  </si>
  <si>
    <t>Бюджет нашей свадьбы:</t>
  </si>
  <si>
    <t>на банкете с нами</t>
  </si>
  <si>
    <t>перчатки</t>
  </si>
  <si>
    <t>Др аксессуары: Зонтик</t>
  </si>
  <si>
    <t>Консультация по стилю</t>
  </si>
  <si>
    <t>Прическа</t>
  </si>
  <si>
    <t>Макияж</t>
  </si>
  <si>
    <t>косметика на свадьбу</t>
  </si>
  <si>
    <t>другое…</t>
  </si>
  <si>
    <t>Жених:</t>
  </si>
  <si>
    <t>Парикмахер, маникюр</t>
  </si>
  <si>
    <t>Организация свадьбы</t>
  </si>
  <si>
    <t xml:space="preserve">Ведущий </t>
  </si>
  <si>
    <t>музыка</t>
  </si>
  <si>
    <t>Лимузин</t>
  </si>
  <si>
    <t>Продукты на катание</t>
  </si>
  <si>
    <t>Банкет:</t>
  </si>
  <si>
    <t>Заказ банкета, еда</t>
  </si>
  <si>
    <t>спиртное</t>
  </si>
  <si>
    <t>напитки, соки</t>
  </si>
  <si>
    <t>торт/каравай</t>
  </si>
  <si>
    <t>Для тамады</t>
  </si>
  <si>
    <t>Бокалы молодоженов</t>
  </si>
  <si>
    <t>рушник/ленты свидетелям</t>
  </si>
  <si>
    <t>Свечи</t>
  </si>
  <si>
    <t>Остальное:</t>
  </si>
  <si>
    <t>девишник/мальчишник</t>
  </si>
  <si>
    <t>для выкупа невесты</t>
  </si>
  <si>
    <t>книга пожеланий</t>
  </si>
  <si>
    <t>голуби</t>
  </si>
  <si>
    <t>фейерверк</t>
  </si>
  <si>
    <t>нож для торта</t>
  </si>
  <si>
    <t>другие РАСХОДЫ +/-</t>
  </si>
  <si>
    <t>Подача заявления\
Госпошлина</t>
  </si>
  <si>
    <t>фактич</t>
  </si>
  <si>
    <t>аванс</t>
  </si>
  <si>
    <t>*- текст выделенный красным цветом заполняем сами, остальные цвета - стоят формулы</t>
  </si>
  <si>
    <t>мы гуляем в кафе/ресторане:</t>
  </si>
  <si>
    <t>начало банкета:</t>
  </si>
  <si>
    <t>17--00</t>
  </si>
  <si>
    <t>План на день нашей свадьбы:</t>
  </si>
  <si>
    <t>дата</t>
  </si>
  <si>
    <t>дата оплаты</t>
  </si>
  <si>
    <t>Итого:</t>
  </si>
  <si>
    <t>пригласили</t>
  </si>
  <si>
    <t>мужчин</t>
  </si>
  <si>
    <t>женщин</t>
  </si>
  <si>
    <t>детей</t>
  </si>
  <si>
    <t xml:space="preserve">Таблицы расчета (с формулами) спиртного и форуктов на свадьбу </t>
  </si>
  <si>
    <t>Ваш расчет</t>
  </si>
  <si>
    <t>ФРУКТЫ</t>
  </si>
  <si>
    <t>*- поле со звездочкой семейные пары</t>
  </si>
  <si>
    <t>в этой таблице забиты формулы, но можно рассчитывать самим</t>
  </si>
  <si>
    <t>автоматич проставление с листа "Наши гости"</t>
  </si>
  <si>
    <t>семейная пара с ребенком</t>
  </si>
  <si>
    <t>**</t>
  </si>
  <si>
    <t>семейная пара с 2 детьми</t>
  </si>
  <si>
    <t>итого:</t>
  </si>
  <si>
    <t>за  … месяцев</t>
  </si>
  <si>
    <t>что сделать</t>
  </si>
  <si>
    <t>Подготовка свадьбы - Предварительный этап.</t>
  </si>
  <si>
    <t>* Определите примерную дату вашей свадьбы.</t>
  </si>
  <si>
    <t>* Если вы решили венчаться в день свадьбы, то обязательно проверьте по церковному календарю, венчают ли в этот день.</t>
  </si>
  <si>
    <t>* Если вы собираетесь в свадебное путешествие сразу после свадьбы, уточните дни вылета самолетов. Имейте ввиду, что большинство рейсов отправляются по выходным.</t>
  </si>
  <si>
    <t>* Подайте предварительное заявление в ЗАГС и не забудьте там взять всю возможную информацию о фирмах, предоставляющих свадебные услуги. Начните их изучать.</t>
  </si>
  <si>
    <t>* Рассчитайте примерные доходы, которые вы сможете аккумулировать для свадьбы. Воспользуйтесь поддержкой родителей.</t>
  </si>
  <si>
    <t>* Подумайте о том, чтобы познакомить родителей друг с другом (если вы этого еще не сделали).</t>
  </si>
  <si>
    <t>* Составьте приблизительный список гостей и количество приглашений для них.</t>
  </si>
  <si>
    <t>* Определите примерный вариант вашего свадебного путешествия.</t>
  </si>
  <si>
    <t>* Соберите документы для получения загранпаспорта, если вы решили уехать в медовый месяц за границу.</t>
  </si>
  <si>
    <t>* Посетите салон красоты, получите необходимые рекомендации и начните заниматься спортом, чтобы выглядеть и чувствовать себя в полном расцвете сил в свадебный день.</t>
  </si>
  <si>
    <t>* Начните вести в компьютере таблицу доходов и расходов.</t>
  </si>
  <si>
    <t>* В назначенное время придите в ЗАГС и подайте официальное заявление на регистрацию. Не забудьте паспорта и деньги.</t>
  </si>
  <si>
    <t>* Если вы будете венчаться, то выберите храм и обязательно обсудите детали венчания с батюшкой.</t>
  </si>
  <si>
    <t>* Выберите фасон вашего свадебного платья и начните посещать свадебные салоны.</t>
  </si>
  <si>
    <t>* Если вы будете шить платье, то выберите ателье и обсудите все мелочи по его пошиву. Приготовьтесь к тому, что вам придется зайти в ателье пару раз на примерку платья.</t>
  </si>
  <si>
    <t>* Купите в ювелирном магазине обручальные кольца.</t>
  </si>
  <si>
    <t>* Начните поиски подходящего по числу гостей ресторана или кафе.</t>
  </si>
  <si>
    <t>* Составьте и утвердите официальный список гостей на свадьбу.</t>
  </si>
  <si>
    <t>* Получите согласие потенциальных свидетелей и всех тех, кто будет играть свои роли по разработанному сценарию свадьбы.</t>
  </si>
  <si>
    <t>* Продумайте сами, но лучше поручите свидетельнице и подругам сочинить сценарий выкупа.</t>
  </si>
  <si>
    <t>* Купите или закажите свадебные приглашения.</t>
  </si>
  <si>
    <t>Подготовка к свадьбе - Подготовительный этап</t>
  </si>
  <si>
    <t>* Выберите фотографа и видео-оператора.</t>
  </si>
  <si>
    <t>* Договоритесь с тамадой и составьте примерный сценарий свадебного банкета.</t>
  </si>
  <si>
    <t>* Выберите музыкальный коллектив для сопровождения вашего банкета и мелодию для первого танца.</t>
  </si>
  <si>
    <t>* Продумайте ваш первый танец и при необходимости обратитесь за услугами к хореографу.</t>
  </si>
  <si>
    <t>* Выберите парикмахера и визажиста и запишитесь на репетицию прически и макияжа.</t>
  </si>
  <si>
    <t>* Закажите в турфирме свадебное путешествие.</t>
  </si>
  <si>
    <t>* Забронируйте номер в гостинице для вашей первой брачной ночи.</t>
  </si>
  <si>
    <t>* Выберите фирму для изготовления многоярусного свадебного торта.</t>
  </si>
  <si>
    <t>* Начните вручать будущим гостям свадебные приглашения. Для дальних родственников не забудьте отправить приглашения по почте.</t>
  </si>
  <si>
    <t>* Забронируйте лимузин и рассчитайте количество машин свадебного кортежа. Подумайте также и об украшении машин воздушными шарами, лентами и кольцами.</t>
  </si>
  <si>
    <t>* Это крайний срок для покупки свадебного платья. Не забудьте одновременно купить и костюм для жениха.</t>
  </si>
  <si>
    <t>* Если вы часть забот планируете переложить на профессионалов, то самое время обратиться в специализированное агентство по организации свадеб.</t>
  </si>
  <si>
    <t>* Утвердите банкетный зал, обсудите свадебное меню, а также не забудьте уточнить детали украшения праздничного зала.</t>
  </si>
  <si>
    <t>* Обратитесь в фирму, которая украсит внутреннее пространство банкетного зала воздушными шарами или цветочными композициями.</t>
  </si>
  <si>
    <t>Финишная прямая подготовки к свадьбе</t>
  </si>
  <si>
    <t>* Убедитесь, что все свадебные приглашения дошли до адресатов. Подсчитайте количество гостей, подтвердивших свое участие.</t>
  </si>
  <si>
    <t>* Встретьтесь с тамадой и проработайте подробный план торжества. Закажите необходимый для сценария реквизит.</t>
  </si>
  <si>
    <t>* Начните посещать солярий.</t>
  </si>
  <si>
    <t>* Подтвердите участие всех профессионалов свадебного рынка, которые будут оказывать вам услуги во время свадьбы.</t>
  </si>
  <si>
    <t>* Выберите и закажите свадебный букет и бутоньерку.</t>
  </si>
  <si>
    <t>* Не забудьте купить туфли, белье и аксессуары для свадебного наряда моложенов.</t>
  </si>
  <si>
    <t>* В зависимости от количества гостей купите спиртное и закажите свадебный торт.</t>
  </si>
  <si>
    <t>* Составьте список желаемых подарков и сообщите о них гостям. Им должно хватить времени, чтобы их купить.</t>
  </si>
  <si>
    <t>* Обсудите с фотографом маршрут свадебной прогулки. Прислушайтесь к его мнению.</t>
  </si>
  <si>
    <t>* Пригласите своих друзей на мальчишник и девичник.</t>
  </si>
  <si>
    <t>* Закажите салют или фейерверк на свадебный банкет.</t>
  </si>
  <si>
    <t>* Составьте подробный план свадебного дня, начиная от макияжа, прически и выкупа невесты до свадебного банкета и отъезда молодых.</t>
  </si>
  <si>
    <t>* Продумайте мероприятия на второй день свадьбы.</t>
  </si>
  <si>
    <t>* Подготовьтесь к вашему свадебному путешествию.</t>
  </si>
  <si>
    <r>
      <t>За несколько дней до свадьбы</t>
    </r>
    <r>
      <rPr>
        <sz val="10"/>
        <rFont val="Arial"/>
        <family val="0"/>
      </rPr>
      <t>?</t>
    </r>
  </si>
  <si>
    <t>* Составьте список всех лиц, которые будут оказывать вам услуги по время свадьбы. Они должны подтвердить, что помнят о вас и не допустят накладок. (водитель лимузина, визажист, парикмахер, фото и видео-оператор, флорист, менеджер ресторана, доставка торта, оформление зала, тамада и др.)</t>
  </si>
  <si>
    <t>* Проведите мальчишник и девичник.</t>
  </si>
  <si>
    <t>* Составьте план рассадки гостей за свадебным столом.</t>
  </si>
  <si>
    <t>* Подготовьте карточки с именами гостей для рассадки их за столом.</t>
  </si>
  <si>
    <t>* Не забудьте припасти несколько бутылок шампанского и бокалов для прогулки.</t>
  </si>
  <si>
    <t>* Обязательно походите пару дней в новой обуви, чтобы ее разносить до свадьбы.</t>
  </si>
  <si>
    <t>* Посмотрите прогноз погоды.</t>
  </si>
  <si>
    <t>* Соберите чемоданы для свадебного путешествия.</t>
  </si>
  <si>
    <t>* Соберите сумочку невесты.</t>
  </si>
  <si>
    <t>* Накануне свадьбы сделать контрольный звонок всем ответственным лицам.</t>
  </si>
  <si>
    <t>Подготовка в день свадьбы</t>
  </si>
  <si>
    <t>* Поменьше нервничайте. Вы все успеете.</t>
  </si>
  <si>
    <t>* Если вы будете венчаться, необходимо утром съездить в церковь на причастие.</t>
  </si>
  <si>
    <t>* Не забудьте самое главное: паспорта и кольца.</t>
  </si>
  <si>
    <t>Все заботы перекладываются на свидетелей жениха и невесты.</t>
  </si>
  <si>
    <t>Обязанности свидетелей:</t>
  </si>
  <si>
    <t>* Соберите сумочку невесты, придерживаясь правила: лучше положить больше, чем меньше.</t>
  </si>
  <si>
    <t>* Проследите за тем, чтобы все машины кортежа были наряжены и готовы.</t>
  </si>
  <si>
    <t>* Не забудьте бокалы, еду, воду и шампанское для прогулки, а также реквизит для свадебного сценария. Подготовьте рис и лепестки цветов для обсыпания молодых. Обычно этим заведует тамада.</t>
  </si>
  <si>
    <t>* В ЗАГСе проследите, чтобы не было забыто свидетельство о браке</t>
  </si>
  <si>
    <t>За месяцев 5-6:</t>
  </si>
  <si>
    <t>За месяца 1-2:</t>
  </si>
  <si>
    <t>За недели 3:</t>
  </si>
  <si>
    <t>За дня 2-4:</t>
  </si>
  <si>
    <t>За дня 0:</t>
  </si>
  <si>
    <t>За месяца 2-3:</t>
  </si>
  <si>
    <t>примечания</t>
  </si>
  <si>
    <t>План-календарь подготовки к свадьбе</t>
  </si>
  <si>
    <t xml:space="preserve">Расчет свадебного бюджета с калькулятором </t>
  </si>
  <si>
    <t>"Пушкин"</t>
  </si>
  <si>
    <t>Все цены приведены для ознакомления и не являются публичной Офертой</t>
  </si>
  <si>
    <t>Видеограф</t>
  </si>
  <si>
    <t>Данное приложение служит для Вашего удобства и не является правилом, а только рекомендации для счатливой свадьбы.</t>
  </si>
  <si>
    <t>до 10/18</t>
  </si>
  <si>
    <t>7 июля 2018 года в жизни двух любящих друг друга людей произойдёт одно из самых важных событий, свидетелями которого мы просим Вас быть и разделить радость этого дня вместе с нами.</t>
  </si>
  <si>
    <t>Позвольте пригласить Вас в Дворец Бракосочетания 7 июля 2018 года в 10:00 на нашу регистрацию брака и в 17:00 на Торжество, которое пройдёт в кафе ... По адресу ... .</t>
  </si>
  <si>
    <t xml:space="preserve">Пожалуйста подтвердите своё желание присутствовать на нашем торжестве по телефону или при личной встрече не позднее 20 июня.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</si>
</sst>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"/>
    <numFmt numFmtId="173" formatCode="#,##0\ [$€-1]"/>
    <numFmt numFmtId="174" formatCode="[$€-2]\ #,##0.00"/>
    <numFmt numFmtId="175" formatCode="[$€-2]\ 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р.&quot;"/>
    <numFmt numFmtId="181" formatCode="[$$-409]#,##0"/>
    <numFmt numFmtId="182" formatCode="#,##0_р_."/>
    <numFmt numFmtId="183" formatCode="#,##0[$р.-419]"/>
    <numFmt numFmtId="184" formatCode="#,##0.00&quot;р.&quot;"/>
    <numFmt numFmtId="185" formatCode="0.0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</numFmts>
  <fonts count="76">
    <font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i/>
      <sz val="11"/>
      <color indexed="4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20"/>
      <name val="Tahoma"/>
      <family val="2"/>
    </font>
    <font>
      <sz val="10"/>
      <color indexed="10"/>
      <name val="Times New Roman"/>
      <family val="1"/>
    </font>
    <font>
      <b/>
      <i/>
      <sz val="20"/>
      <color indexed="62"/>
      <name val="Times New Roman"/>
      <family val="1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8"/>
      <name val="Arial"/>
      <family val="2"/>
    </font>
    <font>
      <i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10"/>
      <color indexed="12"/>
      <name val="Tahoma"/>
      <family val="2"/>
    </font>
    <font>
      <b/>
      <sz val="8"/>
      <color indexed="10"/>
      <name val="Tahoma"/>
      <family val="2"/>
    </font>
    <font>
      <b/>
      <sz val="10"/>
      <color indexed="9"/>
      <name val="Arial"/>
      <family val="2"/>
    </font>
    <font>
      <b/>
      <sz val="15"/>
      <name val="Arial"/>
      <family val="2"/>
    </font>
    <font>
      <b/>
      <sz val="20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34" borderId="11" xfId="0" applyFont="1" applyFill="1" applyBorder="1" applyAlignment="1">
      <alignment/>
    </xf>
    <xf numFmtId="20" fontId="1" fillId="34" borderId="12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0" borderId="0" xfId="0" applyFont="1" applyAlignment="1">
      <alignment/>
    </xf>
    <xf numFmtId="20" fontId="1" fillId="35" borderId="14" xfId="0" applyNumberFormat="1" applyFont="1" applyFill="1" applyBorder="1" applyAlignment="1">
      <alignment/>
    </xf>
    <xf numFmtId="171" fontId="1" fillId="35" borderId="15" xfId="6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6" borderId="17" xfId="0" applyFont="1" applyFill="1" applyBorder="1" applyAlignment="1">
      <alignment/>
    </xf>
    <xf numFmtId="0" fontId="8" fillId="37" borderId="18" xfId="0" applyFont="1" applyFill="1" applyBorder="1" applyAlignment="1">
      <alignment/>
    </xf>
    <xf numFmtId="0" fontId="7" fillId="36" borderId="19" xfId="0" applyFont="1" applyFill="1" applyBorder="1" applyAlignment="1">
      <alignment horizontal="center"/>
    </xf>
    <xf numFmtId="0" fontId="6" fillId="38" borderId="18" xfId="0" applyFont="1" applyFill="1" applyBorder="1" applyAlignment="1">
      <alignment/>
    </xf>
    <xf numFmtId="0" fontId="8" fillId="39" borderId="18" xfId="0" applyFont="1" applyFill="1" applyBorder="1" applyAlignment="1">
      <alignment/>
    </xf>
    <xf numFmtId="0" fontId="7" fillId="38" borderId="19" xfId="0" applyFont="1" applyFill="1" applyBorder="1" applyAlignment="1">
      <alignment horizontal="center"/>
    </xf>
    <xf numFmtId="0" fontId="7" fillId="38" borderId="20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40" borderId="26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5" borderId="26" xfId="0" applyFont="1" applyFill="1" applyBorder="1" applyAlignment="1">
      <alignment horizontal="center"/>
    </xf>
    <xf numFmtId="0" fontId="6" fillId="40" borderId="30" xfId="0" applyFont="1" applyFill="1" applyBorder="1" applyAlignment="1">
      <alignment/>
    </xf>
    <xf numFmtId="0" fontId="6" fillId="34" borderId="26" xfId="0" applyFont="1" applyFill="1" applyBorder="1" applyAlignment="1">
      <alignment horizontal="center"/>
    </xf>
    <xf numFmtId="0" fontId="6" fillId="35" borderId="14" xfId="0" applyFont="1" applyFill="1" applyBorder="1" applyAlignment="1">
      <alignment/>
    </xf>
    <xf numFmtId="0" fontId="6" fillId="41" borderId="26" xfId="0" applyFont="1" applyFill="1" applyBorder="1" applyAlignment="1">
      <alignment/>
    </xf>
    <xf numFmtId="0" fontId="6" fillId="41" borderId="30" xfId="0" applyFont="1" applyFill="1" applyBorder="1" applyAlignment="1">
      <alignment/>
    </xf>
    <xf numFmtId="0" fontId="6" fillId="34" borderId="30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10" fillId="35" borderId="31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wrapText="1"/>
    </xf>
    <xf numFmtId="0" fontId="0" fillId="0" borderId="39" xfId="0" applyFont="1" applyFill="1" applyBorder="1" applyAlignment="1">
      <alignment horizontal="center" wrapText="1"/>
    </xf>
    <xf numFmtId="0" fontId="9" fillId="35" borderId="2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18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wrapText="1"/>
    </xf>
    <xf numFmtId="20" fontId="12" fillId="42" borderId="12" xfId="0" applyNumberFormat="1" applyFont="1" applyFill="1" applyBorder="1" applyAlignment="1">
      <alignment/>
    </xf>
    <xf numFmtId="171" fontId="12" fillId="42" borderId="13" xfId="60" applyFont="1" applyFill="1" applyBorder="1" applyAlignment="1">
      <alignment/>
    </xf>
    <xf numFmtId="0" fontId="0" fillId="0" borderId="10" xfId="0" applyBorder="1" applyAlignment="1">
      <alignment/>
    </xf>
    <xf numFmtId="0" fontId="6" fillId="35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185" fontId="0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182" fontId="17" fillId="0" borderId="10" xfId="0" applyNumberFormat="1" applyFont="1" applyFill="1" applyBorder="1" applyAlignment="1">
      <alignment/>
    </xf>
    <xf numFmtId="0" fontId="17" fillId="0" borderId="1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7" fillId="0" borderId="0" xfId="42" applyFont="1" applyFill="1" applyBorder="1" applyAlignment="1" applyProtection="1">
      <alignment/>
      <protection/>
    </xf>
    <xf numFmtId="182" fontId="23" fillId="38" borderId="10" xfId="0" applyNumberFormat="1" applyFont="1" applyFill="1" applyBorder="1" applyAlignment="1">
      <alignment horizontal="left"/>
    </xf>
    <xf numFmtId="182" fontId="23" fillId="36" borderId="10" xfId="0" applyNumberFormat="1" applyFont="1" applyFill="1" applyBorder="1" applyAlignment="1">
      <alignment horizontal="left"/>
    </xf>
    <xf numFmtId="182" fontId="23" fillId="40" borderId="10" xfId="0" applyNumberFormat="1" applyFont="1" applyFill="1" applyBorder="1" applyAlignment="1">
      <alignment horizontal="left"/>
    </xf>
    <xf numFmtId="182" fontId="23" fillId="43" borderId="10" xfId="0" applyNumberFormat="1" applyFont="1" applyFill="1" applyBorder="1" applyAlignment="1">
      <alignment horizontal="left"/>
    </xf>
    <xf numFmtId="0" fontId="25" fillId="38" borderId="15" xfId="0" applyFont="1" applyFill="1" applyBorder="1" applyAlignment="1">
      <alignment horizontal="left" wrapText="1"/>
    </xf>
    <xf numFmtId="0" fontId="25" fillId="36" borderId="15" xfId="0" applyFont="1" applyFill="1" applyBorder="1" applyAlignment="1">
      <alignment horizontal="left" wrapText="1"/>
    </xf>
    <xf numFmtId="0" fontId="25" fillId="40" borderId="15" xfId="0" applyFont="1" applyFill="1" applyBorder="1" applyAlignment="1">
      <alignment horizontal="left"/>
    </xf>
    <xf numFmtId="0" fontId="25" fillId="43" borderId="15" xfId="0" applyFont="1" applyFill="1" applyBorder="1" applyAlignment="1">
      <alignment horizontal="left"/>
    </xf>
    <xf numFmtId="0" fontId="25" fillId="44" borderId="15" xfId="0" applyFont="1" applyFill="1" applyBorder="1" applyAlignment="1">
      <alignment horizontal="left"/>
    </xf>
    <xf numFmtId="0" fontId="20" fillId="44" borderId="0" xfId="0" applyFont="1" applyFill="1" applyBorder="1" applyAlignment="1">
      <alignment/>
    </xf>
    <xf numFmtId="0" fontId="23" fillId="44" borderId="0" xfId="0" applyFont="1" applyFill="1" applyBorder="1" applyAlignment="1">
      <alignment horizontal="left"/>
    </xf>
    <xf numFmtId="0" fontId="25" fillId="45" borderId="15" xfId="0" applyFont="1" applyFill="1" applyBorder="1" applyAlignment="1">
      <alignment horizontal="left" wrapText="1"/>
    </xf>
    <xf numFmtId="182" fontId="23" fillId="45" borderId="10" xfId="0" applyNumberFormat="1" applyFont="1" applyFill="1" applyBorder="1" applyAlignment="1">
      <alignment horizontal="left"/>
    </xf>
    <xf numFmtId="182" fontId="17" fillId="38" borderId="14" xfId="0" applyNumberFormat="1" applyFont="1" applyFill="1" applyBorder="1" applyAlignment="1">
      <alignment/>
    </xf>
    <xf numFmtId="182" fontId="17" fillId="36" borderId="14" xfId="0" applyNumberFormat="1" applyFont="1" applyFill="1" applyBorder="1" applyAlignment="1">
      <alignment/>
    </xf>
    <xf numFmtId="182" fontId="17" fillId="40" borderId="14" xfId="0" applyNumberFormat="1" applyFont="1" applyFill="1" applyBorder="1" applyAlignment="1">
      <alignment/>
    </xf>
    <xf numFmtId="182" fontId="17" fillId="45" borderId="14" xfId="0" applyNumberFormat="1" applyFont="1" applyFill="1" applyBorder="1" applyAlignment="1">
      <alignment/>
    </xf>
    <xf numFmtId="182" fontId="17" fillId="43" borderId="14" xfId="0" applyNumberFormat="1" applyFont="1" applyFill="1" applyBorder="1" applyAlignment="1">
      <alignment/>
    </xf>
    <xf numFmtId="0" fontId="23" fillId="42" borderId="10" xfId="0" applyFont="1" applyFill="1" applyBorder="1" applyAlignment="1">
      <alignment horizontal="left"/>
    </xf>
    <xf numFmtId="0" fontId="23" fillId="46" borderId="10" xfId="0" applyFont="1" applyFill="1" applyBorder="1" applyAlignment="1">
      <alignment horizontal="left"/>
    </xf>
    <xf numFmtId="0" fontId="24" fillId="46" borderId="15" xfId="0" applyFont="1" applyFill="1" applyBorder="1" applyAlignment="1">
      <alignment horizontal="left"/>
    </xf>
    <xf numFmtId="182" fontId="17" fillId="46" borderId="10" xfId="0" applyNumberFormat="1" applyFont="1" applyFill="1" applyBorder="1" applyAlignment="1">
      <alignment/>
    </xf>
    <xf numFmtId="182" fontId="17" fillId="42" borderId="10" xfId="0" applyNumberFormat="1" applyFont="1" applyFill="1" applyBorder="1" applyAlignment="1">
      <alignment horizontal="right"/>
    </xf>
    <xf numFmtId="182" fontId="17" fillId="42" borderId="10" xfId="0" applyNumberFormat="1" applyFont="1" applyFill="1" applyBorder="1" applyAlignment="1">
      <alignment/>
    </xf>
    <xf numFmtId="0" fontId="23" fillId="42" borderId="0" xfId="0" applyFont="1" applyFill="1" applyBorder="1" applyAlignment="1">
      <alignment horizontal="left"/>
    </xf>
    <xf numFmtId="0" fontId="21" fillId="42" borderId="15" xfId="0" applyFont="1" applyFill="1" applyBorder="1" applyAlignment="1">
      <alignment horizontal="left"/>
    </xf>
    <xf numFmtId="0" fontId="23" fillId="35" borderId="10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left"/>
    </xf>
    <xf numFmtId="0" fontId="23" fillId="45" borderId="10" xfId="0" applyFont="1" applyFill="1" applyBorder="1" applyAlignment="1">
      <alignment horizontal="left"/>
    </xf>
    <xf numFmtId="0" fontId="17" fillId="43" borderId="10" xfId="0" applyFont="1" applyFill="1" applyBorder="1" applyAlignment="1">
      <alignment/>
    </xf>
    <xf numFmtId="182" fontId="21" fillId="0" borderId="10" xfId="0" applyNumberFormat="1" applyFont="1" applyFill="1" applyBorder="1" applyAlignment="1">
      <alignment horizontal="right"/>
    </xf>
    <xf numFmtId="182" fontId="21" fillId="46" borderId="10" xfId="0" applyNumberFormat="1" applyFont="1" applyFill="1" applyBorder="1" applyAlignment="1">
      <alignment horizontal="right"/>
    </xf>
    <xf numFmtId="182" fontId="21" fillId="38" borderId="14" xfId="0" applyNumberFormat="1" applyFont="1" applyFill="1" applyBorder="1" applyAlignment="1">
      <alignment horizontal="right"/>
    </xf>
    <xf numFmtId="182" fontId="21" fillId="36" borderId="14" xfId="0" applyNumberFormat="1" applyFont="1" applyFill="1" applyBorder="1" applyAlignment="1">
      <alignment horizontal="right"/>
    </xf>
    <xf numFmtId="182" fontId="21" fillId="40" borderId="14" xfId="0" applyNumberFormat="1" applyFont="1" applyFill="1" applyBorder="1" applyAlignment="1">
      <alignment horizontal="right"/>
    </xf>
    <xf numFmtId="182" fontId="21" fillId="45" borderId="14" xfId="0" applyNumberFormat="1" applyFont="1" applyFill="1" applyBorder="1" applyAlignment="1">
      <alignment horizontal="right"/>
    </xf>
    <xf numFmtId="182" fontId="21" fillId="43" borderId="14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44" borderId="0" xfId="0" applyFont="1" applyFill="1" applyBorder="1" applyAlignment="1">
      <alignment/>
    </xf>
    <xf numFmtId="182" fontId="25" fillId="42" borderId="10" xfId="0" applyNumberFormat="1" applyFont="1" applyFill="1" applyBorder="1" applyAlignment="1">
      <alignment horizontal="right"/>
    </xf>
    <xf numFmtId="182" fontId="25" fillId="0" borderId="10" xfId="0" applyNumberFormat="1" applyFont="1" applyFill="1" applyBorder="1" applyAlignment="1">
      <alignment horizontal="right"/>
    </xf>
    <xf numFmtId="182" fontId="25" fillId="46" borderId="10" xfId="0" applyNumberFormat="1" applyFont="1" applyFill="1" applyBorder="1" applyAlignment="1">
      <alignment horizontal="right"/>
    </xf>
    <xf numFmtId="182" fontId="25" fillId="38" borderId="14" xfId="0" applyNumberFormat="1" applyFont="1" applyFill="1" applyBorder="1" applyAlignment="1">
      <alignment horizontal="right"/>
    </xf>
    <xf numFmtId="182" fontId="25" fillId="36" borderId="14" xfId="0" applyNumberFormat="1" applyFont="1" applyFill="1" applyBorder="1" applyAlignment="1">
      <alignment horizontal="right"/>
    </xf>
    <xf numFmtId="182" fontId="25" fillId="40" borderId="14" xfId="0" applyNumberFormat="1" applyFont="1" applyFill="1" applyBorder="1" applyAlignment="1">
      <alignment horizontal="right"/>
    </xf>
    <xf numFmtId="182" fontId="25" fillId="45" borderId="14" xfId="0" applyNumberFormat="1" applyFont="1" applyFill="1" applyBorder="1" applyAlignment="1">
      <alignment horizontal="right"/>
    </xf>
    <xf numFmtId="182" fontId="25" fillId="43" borderId="14" xfId="0" applyNumberFormat="1" applyFont="1" applyFill="1" applyBorder="1" applyAlignment="1">
      <alignment horizontal="right"/>
    </xf>
    <xf numFmtId="0" fontId="24" fillId="47" borderId="10" xfId="0" applyFont="1" applyFill="1" applyBorder="1" applyAlignment="1">
      <alignment horizontal="center"/>
    </xf>
    <xf numFmtId="182" fontId="24" fillId="47" borderId="10" xfId="0" applyNumberFormat="1" applyFont="1" applyFill="1" applyBorder="1" applyAlignment="1">
      <alignment horizontal="center"/>
    </xf>
    <xf numFmtId="182" fontId="25" fillId="42" borderId="14" xfId="0" applyNumberFormat="1" applyFont="1" applyFill="1" applyBorder="1" applyAlignment="1">
      <alignment horizontal="right"/>
    </xf>
    <xf numFmtId="182" fontId="25" fillId="46" borderId="14" xfId="0" applyNumberFormat="1" applyFont="1" applyFill="1" applyBorder="1" applyAlignment="1">
      <alignment horizontal="right"/>
    </xf>
    <xf numFmtId="182" fontId="25" fillId="44" borderId="0" xfId="0" applyNumberFormat="1" applyFont="1" applyFill="1" applyBorder="1" applyAlignment="1">
      <alignment/>
    </xf>
    <xf numFmtId="182" fontId="25" fillId="47" borderId="1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182" fontId="17" fillId="0" borderId="30" xfId="0" applyNumberFormat="1" applyFont="1" applyFill="1" applyBorder="1" applyAlignment="1">
      <alignment horizontal="right"/>
    </xf>
    <xf numFmtId="182" fontId="19" fillId="0" borderId="24" xfId="0" applyNumberFormat="1" applyFont="1" applyFill="1" applyBorder="1" applyAlignment="1">
      <alignment horizontal="right"/>
    </xf>
    <xf numFmtId="182" fontId="17" fillId="0" borderId="43" xfId="0" applyNumberFormat="1" applyFont="1" applyFill="1" applyBorder="1" applyAlignment="1">
      <alignment horizontal="right"/>
    </xf>
    <xf numFmtId="0" fontId="17" fillId="0" borderId="3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Fill="1" applyBorder="1" applyAlignment="1">
      <alignment horizontal="left"/>
    </xf>
    <xf numFmtId="182" fontId="24" fillId="47" borderId="0" xfId="0" applyNumberFormat="1" applyFont="1" applyFill="1" applyBorder="1" applyAlignment="1">
      <alignment horizontal="center"/>
    </xf>
    <xf numFmtId="182" fontId="25" fillId="44" borderId="14" xfId="0" applyNumberFormat="1" applyFont="1" applyFill="1" applyBorder="1" applyAlignment="1">
      <alignment/>
    </xf>
    <xf numFmtId="14" fontId="13" fillId="0" borderId="26" xfId="0" applyNumberFormat="1" applyFont="1" applyFill="1" applyBorder="1" applyAlignment="1">
      <alignment horizontal="right"/>
    </xf>
    <xf numFmtId="20" fontId="13" fillId="0" borderId="26" xfId="0" applyNumberFormat="1" applyFont="1" applyFill="1" applyBorder="1" applyAlignment="1">
      <alignment horizontal="center"/>
    </xf>
    <xf numFmtId="0" fontId="6" fillId="47" borderId="24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1" fontId="31" fillId="0" borderId="11" xfId="0" applyNumberFormat="1" applyFont="1" applyFill="1" applyBorder="1" applyAlignment="1">
      <alignment horizontal="center" wrapText="1"/>
    </xf>
    <xf numFmtId="1" fontId="26" fillId="0" borderId="35" xfId="0" applyNumberFormat="1" applyFont="1" applyFill="1" applyBorder="1" applyAlignment="1">
      <alignment horizontal="center" wrapText="1"/>
    </xf>
    <xf numFmtId="1" fontId="26" fillId="0" borderId="10" xfId="0" applyNumberFormat="1" applyFont="1" applyFill="1" applyBorder="1" applyAlignment="1">
      <alignment horizontal="center" wrapText="1"/>
    </xf>
    <xf numFmtId="0" fontId="31" fillId="0" borderId="35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1" fontId="26" fillId="35" borderId="44" xfId="0" applyNumberFormat="1" applyFont="1" applyFill="1" applyBorder="1" applyAlignment="1">
      <alignment horizontal="center" wrapText="1"/>
    </xf>
    <xf numFmtId="1" fontId="26" fillId="35" borderId="45" xfId="0" applyNumberFormat="1" applyFont="1" applyFill="1" applyBorder="1" applyAlignment="1">
      <alignment horizontal="center" wrapText="1"/>
    </xf>
    <xf numFmtId="1" fontId="26" fillId="35" borderId="46" xfId="0" applyNumberFormat="1" applyFont="1" applyFill="1" applyBorder="1" applyAlignment="1">
      <alignment horizontal="center" wrapText="1"/>
    </xf>
    <xf numFmtId="1" fontId="26" fillId="35" borderId="47" xfId="0" applyNumberFormat="1" applyFont="1" applyFill="1" applyBorder="1" applyAlignment="1">
      <alignment horizontal="center" wrapText="1"/>
    </xf>
    <xf numFmtId="1" fontId="32" fillId="35" borderId="26" xfId="0" applyNumberFormat="1" applyFont="1" applyFill="1" applyBorder="1" applyAlignment="1">
      <alignment horizontal="center" wrapText="1"/>
    </xf>
    <xf numFmtId="1" fontId="26" fillId="0" borderId="39" xfId="0" applyNumberFormat="1" applyFont="1" applyFill="1" applyBorder="1" applyAlignment="1">
      <alignment horizontal="center" wrapText="1"/>
    </xf>
    <xf numFmtId="0" fontId="31" fillId="0" borderId="39" xfId="0" applyFont="1" applyFill="1" applyBorder="1" applyAlignment="1">
      <alignment horizontal="center" wrapText="1"/>
    </xf>
    <xf numFmtId="1" fontId="26" fillId="0" borderId="11" xfId="0" applyNumberFormat="1" applyFont="1" applyFill="1" applyBorder="1" applyAlignment="1">
      <alignment horizontal="center" wrapText="1"/>
    </xf>
    <xf numFmtId="0" fontId="26" fillId="35" borderId="44" xfId="0" applyFont="1" applyFill="1" applyBorder="1" applyAlignment="1">
      <alignment horizontal="center" wrapText="1"/>
    </xf>
    <xf numFmtId="0" fontId="26" fillId="35" borderId="45" xfId="0" applyFont="1" applyFill="1" applyBorder="1" applyAlignment="1">
      <alignment horizontal="center" wrapText="1"/>
    </xf>
    <xf numFmtId="0" fontId="26" fillId="35" borderId="46" xfId="0" applyFont="1" applyFill="1" applyBorder="1" applyAlignment="1">
      <alignment horizontal="center" wrapText="1"/>
    </xf>
    <xf numFmtId="0" fontId="26" fillId="35" borderId="47" xfId="0" applyFont="1" applyFill="1" applyBorder="1" applyAlignment="1">
      <alignment horizontal="center" wrapText="1"/>
    </xf>
    <xf numFmtId="182" fontId="26" fillId="35" borderId="47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32" fillId="35" borderId="26" xfId="0" applyFont="1" applyFill="1" applyBorder="1" applyAlignment="1">
      <alignment horizontal="center" wrapText="1"/>
    </xf>
    <xf numFmtId="0" fontId="0" fillId="0" borderId="48" xfId="0" applyFont="1" applyBorder="1" applyAlignment="1">
      <alignment/>
    </xf>
    <xf numFmtId="0" fontId="27" fillId="0" borderId="48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43" borderId="0" xfId="0" applyFont="1" applyFill="1" applyAlignment="1">
      <alignment/>
    </xf>
    <xf numFmtId="0" fontId="34" fillId="35" borderId="31" xfId="0" applyFont="1" applyFill="1" applyBorder="1" applyAlignment="1">
      <alignment horizontal="center" vertical="top" wrapText="1"/>
    </xf>
    <xf numFmtId="0" fontId="35" fillId="43" borderId="0" xfId="0" applyFont="1" applyFill="1" applyBorder="1" applyAlignment="1">
      <alignment wrapText="1"/>
    </xf>
    <xf numFmtId="1" fontId="31" fillId="0" borderId="35" xfId="0" applyNumberFormat="1" applyFont="1" applyFill="1" applyBorder="1" applyAlignment="1">
      <alignment horizontal="center" wrapText="1"/>
    </xf>
    <xf numFmtId="0" fontId="31" fillId="35" borderId="44" xfId="0" applyFont="1" applyFill="1" applyBorder="1" applyAlignment="1">
      <alignment horizontal="center" wrapText="1"/>
    </xf>
    <xf numFmtId="1" fontId="31" fillId="0" borderId="10" xfId="0" applyNumberFormat="1" applyFont="1" applyFill="1" applyBorder="1" applyAlignment="1">
      <alignment horizontal="center" wrapText="1"/>
    </xf>
    <xf numFmtId="0" fontId="31" fillId="35" borderId="45" xfId="0" applyFont="1" applyFill="1" applyBorder="1" applyAlignment="1">
      <alignment horizontal="center" wrapText="1"/>
    </xf>
    <xf numFmtId="0" fontId="31" fillId="35" borderId="46" xfId="0" applyFont="1" applyFill="1" applyBorder="1" applyAlignment="1">
      <alignment horizontal="center" wrapText="1"/>
    </xf>
    <xf numFmtId="1" fontId="31" fillId="0" borderId="39" xfId="0" applyNumberFormat="1" applyFont="1" applyFill="1" applyBorder="1" applyAlignment="1">
      <alignment horizontal="center" wrapText="1"/>
    </xf>
    <xf numFmtId="0" fontId="31" fillId="35" borderId="47" xfId="0" applyFont="1" applyFill="1" applyBorder="1" applyAlignment="1">
      <alignment horizontal="center" wrapText="1"/>
    </xf>
    <xf numFmtId="0" fontId="31" fillId="0" borderId="48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7" fillId="47" borderId="0" xfId="0" applyFont="1" applyFill="1" applyBorder="1" applyAlignment="1">
      <alignment/>
    </xf>
    <xf numFmtId="0" fontId="7" fillId="35" borderId="49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7" fillId="47" borderId="26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36" fillId="40" borderId="26" xfId="0" applyFont="1" applyFill="1" applyBorder="1" applyAlignment="1">
      <alignment horizontal="center"/>
    </xf>
    <xf numFmtId="0" fontId="38" fillId="34" borderId="26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0" fontId="6" fillId="40" borderId="0" xfId="0" applyFont="1" applyFill="1" applyBorder="1" applyAlignment="1">
      <alignment/>
    </xf>
    <xf numFmtId="0" fontId="36" fillId="41" borderId="26" xfId="0" applyFont="1" applyFill="1" applyBorder="1" applyAlignment="1">
      <alignment horizontal="center"/>
    </xf>
    <xf numFmtId="0" fontId="37" fillId="40" borderId="10" xfId="0" applyFont="1" applyFill="1" applyBorder="1" applyAlignment="1">
      <alignment/>
    </xf>
    <xf numFmtId="0" fontId="7" fillId="40" borderId="10" xfId="0" applyFont="1" applyFill="1" applyBorder="1" applyAlignment="1">
      <alignment/>
    </xf>
    <xf numFmtId="0" fontId="10" fillId="40" borderId="50" xfId="0" applyFont="1" applyFill="1" applyBorder="1" applyAlignment="1">
      <alignment horizontal="center" vertical="top" wrapText="1"/>
    </xf>
    <xf numFmtId="0" fontId="26" fillId="40" borderId="44" xfId="0" applyFont="1" applyFill="1" applyBorder="1" applyAlignment="1">
      <alignment horizontal="center" wrapText="1"/>
    </xf>
    <xf numFmtId="0" fontId="26" fillId="40" borderId="45" xfId="0" applyFont="1" applyFill="1" applyBorder="1" applyAlignment="1">
      <alignment horizontal="center" wrapText="1"/>
    </xf>
    <xf numFmtId="0" fontId="26" fillId="40" borderId="47" xfId="0" applyFont="1" applyFill="1" applyBorder="1" applyAlignment="1">
      <alignment horizontal="center" wrapText="1"/>
    </xf>
    <xf numFmtId="0" fontId="26" fillId="40" borderId="51" xfId="0" applyFont="1" applyFill="1" applyBorder="1" applyAlignment="1">
      <alignment horizontal="center" wrapText="1"/>
    </xf>
    <xf numFmtId="0" fontId="9" fillId="40" borderId="5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17" fillId="48" borderId="0" xfId="0" applyFont="1" applyFill="1" applyBorder="1" applyAlignment="1">
      <alignment horizontal="center" wrapText="1"/>
    </xf>
    <xf numFmtId="0" fontId="9" fillId="40" borderId="49" xfId="0" applyFont="1" applyFill="1" applyBorder="1" applyAlignment="1">
      <alignment horizontal="center" wrapText="1"/>
    </xf>
    <xf numFmtId="0" fontId="9" fillId="40" borderId="53" xfId="0" applyFont="1" applyFill="1" applyBorder="1" applyAlignment="1">
      <alignment horizontal="center" wrapText="1"/>
    </xf>
    <xf numFmtId="0" fontId="9" fillId="40" borderId="54" xfId="0" applyFont="1" applyFill="1" applyBorder="1" applyAlignment="1">
      <alignment horizontal="center" wrapText="1"/>
    </xf>
    <xf numFmtId="0" fontId="11" fillId="0" borderId="48" xfId="0" applyFont="1" applyBorder="1" applyAlignment="1">
      <alignment horizontal="center"/>
    </xf>
    <xf numFmtId="0" fontId="9" fillId="35" borderId="49" xfId="0" applyFont="1" applyFill="1" applyBorder="1" applyAlignment="1">
      <alignment horizontal="center" wrapText="1"/>
    </xf>
    <xf numFmtId="0" fontId="9" fillId="35" borderId="53" xfId="0" applyFont="1" applyFill="1" applyBorder="1" applyAlignment="1">
      <alignment horizontal="center" wrapText="1"/>
    </xf>
    <xf numFmtId="0" fontId="9" fillId="35" borderId="54" xfId="0" applyFont="1" applyFill="1" applyBorder="1" applyAlignment="1">
      <alignment horizontal="center" wrapText="1"/>
    </xf>
    <xf numFmtId="0" fontId="11" fillId="0" borderId="53" xfId="0" applyFont="1" applyBorder="1" applyAlignment="1">
      <alignment horizontal="center"/>
    </xf>
    <xf numFmtId="0" fontId="6" fillId="35" borderId="55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5" borderId="56" xfId="0" applyFont="1" applyFill="1" applyBorder="1" applyAlignment="1">
      <alignment horizontal="center"/>
    </xf>
    <xf numFmtId="0" fontId="6" fillId="38" borderId="55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8" borderId="25" xfId="0" applyFont="1" applyFill="1" applyBorder="1" applyAlignment="1">
      <alignment horizontal="center"/>
    </xf>
    <xf numFmtId="0" fontId="6" fillId="34" borderId="55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mur-party.ru/" TargetMode="External" /><Relationship Id="rId3" Type="http://schemas.openxmlformats.org/officeDocument/2006/relationships/hyperlink" Target="http://amur-party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mur-party.ru/" TargetMode="External" /><Relationship Id="rId3" Type="http://schemas.openxmlformats.org/officeDocument/2006/relationships/hyperlink" Target="http://amur-party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mur-party.ru/" TargetMode="External" /><Relationship Id="rId3" Type="http://schemas.openxmlformats.org/officeDocument/2006/relationships/hyperlink" Target="http://amur-party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mur-party.ru/" TargetMode="External" /><Relationship Id="rId3" Type="http://schemas.openxmlformats.org/officeDocument/2006/relationships/hyperlink" Target="http://amur-party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mur-party.ru/" TargetMode="External" /><Relationship Id="rId3" Type="http://schemas.openxmlformats.org/officeDocument/2006/relationships/hyperlink" Target="http://amur-party.r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mur-party.ru/" TargetMode="External" /><Relationship Id="rId3" Type="http://schemas.openxmlformats.org/officeDocument/2006/relationships/hyperlink" Target="http://amur-party.ru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mur-party.ru/" TargetMode="External" /><Relationship Id="rId3" Type="http://schemas.openxmlformats.org/officeDocument/2006/relationships/hyperlink" Target="http://amur-party.ru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mur-party.ru/" TargetMode="External" /><Relationship Id="rId3" Type="http://schemas.openxmlformats.org/officeDocument/2006/relationships/hyperlink" Target="http://amur-party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57150</xdr:rowOff>
    </xdr:from>
    <xdr:to>
      <xdr:col>0</xdr:col>
      <xdr:colOff>1276350</xdr:colOff>
      <xdr:row>0</xdr:row>
      <xdr:rowOff>704850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0</xdr:col>
      <xdr:colOff>1152525</xdr:colOff>
      <xdr:row>1</xdr:row>
      <xdr:rowOff>180975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0</xdr:col>
      <xdr:colOff>1200150</xdr:colOff>
      <xdr:row>0</xdr:row>
      <xdr:rowOff>723900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190500</xdr:rowOff>
    </xdr:from>
    <xdr:to>
      <xdr:col>1</xdr:col>
      <xdr:colOff>1095375</xdr:colOff>
      <xdr:row>0</xdr:row>
      <xdr:rowOff>838200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2</xdr:col>
      <xdr:colOff>533400</xdr:colOff>
      <xdr:row>1</xdr:row>
      <xdr:rowOff>266700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114300</xdr:rowOff>
    </xdr:from>
    <xdr:to>
      <xdr:col>0</xdr:col>
      <xdr:colOff>1323975</xdr:colOff>
      <xdr:row>2</xdr:row>
      <xdr:rowOff>295275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133350</xdr:rowOff>
    </xdr:from>
    <xdr:to>
      <xdr:col>2</xdr:col>
      <xdr:colOff>28575</xdr:colOff>
      <xdr:row>0</xdr:row>
      <xdr:rowOff>781050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0</xdr:col>
      <xdr:colOff>1171575</xdr:colOff>
      <xdr:row>0</xdr:row>
      <xdr:rowOff>762000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1.00390625" style="0" customWidth="1"/>
    <col min="2" max="2" width="80.7109375" style="0" customWidth="1"/>
    <col min="3" max="3" width="12.140625" style="0" customWidth="1"/>
    <col min="4" max="4" width="52.00390625" style="0" customWidth="1"/>
  </cols>
  <sheetData>
    <row r="1" spans="2:256" ht="59.25" customHeight="1">
      <c r="B1" s="247" t="s">
        <v>290</v>
      </c>
      <c r="C1" s="244"/>
      <c r="D1" s="243" t="s">
        <v>295</v>
      </c>
      <c r="E1" s="244"/>
      <c r="F1" s="243"/>
      <c r="G1" s="244"/>
      <c r="H1" s="243"/>
      <c r="I1" s="244"/>
      <c r="J1" s="243"/>
      <c r="K1" s="244"/>
      <c r="L1" s="243"/>
      <c r="M1" s="244"/>
      <c r="N1" s="243"/>
      <c r="O1" s="244"/>
      <c r="P1" s="243"/>
      <c r="Q1" s="244"/>
      <c r="R1" s="243"/>
      <c r="S1" s="244"/>
      <c r="T1" s="243"/>
      <c r="U1" s="244"/>
      <c r="V1" s="243"/>
      <c r="W1" s="244"/>
      <c r="X1" s="243"/>
      <c r="Y1" s="244"/>
      <c r="Z1" s="243"/>
      <c r="AA1" s="244"/>
      <c r="AB1" s="243"/>
      <c r="AC1" s="244"/>
      <c r="AD1" s="243"/>
      <c r="AE1" s="244"/>
      <c r="AF1" s="243"/>
      <c r="AG1" s="244"/>
      <c r="AH1" s="243"/>
      <c r="AI1" s="244"/>
      <c r="AJ1" s="243"/>
      <c r="AK1" s="244"/>
      <c r="AL1" s="243"/>
      <c r="AM1" s="244"/>
      <c r="AN1" s="243"/>
      <c r="AO1" s="244"/>
      <c r="AP1" s="243"/>
      <c r="AQ1" s="244"/>
      <c r="AR1" s="243"/>
      <c r="AS1" s="244"/>
      <c r="AT1" s="243"/>
      <c r="AU1" s="244"/>
      <c r="AV1" s="243"/>
      <c r="AW1" s="244"/>
      <c r="AX1" s="243"/>
      <c r="AY1" s="244"/>
      <c r="AZ1" s="243"/>
      <c r="BA1" s="244"/>
      <c r="BB1" s="243"/>
      <c r="BC1" s="244"/>
      <c r="BD1" s="243"/>
      <c r="BE1" s="244"/>
      <c r="BF1" s="243"/>
      <c r="BG1" s="244"/>
      <c r="BH1" s="243"/>
      <c r="BI1" s="244"/>
      <c r="BJ1" s="243"/>
      <c r="BK1" s="244"/>
      <c r="BL1" s="243"/>
      <c r="BM1" s="244"/>
      <c r="BN1" s="243"/>
      <c r="BO1" s="244"/>
      <c r="BP1" s="243"/>
      <c r="BQ1" s="244"/>
      <c r="BR1" s="243"/>
      <c r="BS1" s="244"/>
      <c r="BT1" s="243"/>
      <c r="BU1" s="244"/>
      <c r="BV1" s="243"/>
      <c r="BW1" s="244"/>
      <c r="BX1" s="243"/>
      <c r="BY1" s="244"/>
      <c r="BZ1" s="243"/>
      <c r="CA1" s="244"/>
      <c r="CB1" s="243"/>
      <c r="CC1" s="244"/>
      <c r="CD1" s="243"/>
      <c r="CE1" s="244"/>
      <c r="CF1" s="243"/>
      <c r="CG1" s="244"/>
      <c r="CH1" s="243"/>
      <c r="CI1" s="244"/>
      <c r="CJ1" s="243"/>
      <c r="CK1" s="244"/>
      <c r="CL1" s="243"/>
      <c r="CM1" s="244"/>
      <c r="CN1" s="243"/>
      <c r="CO1" s="244"/>
      <c r="CP1" s="243"/>
      <c r="CQ1" s="244"/>
      <c r="CR1" s="243"/>
      <c r="CS1" s="244"/>
      <c r="CT1" s="243"/>
      <c r="CU1" s="244"/>
      <c r="CV1" s="243"/>
      <c r="CW1" s="244"/>
      <c r="CX1" s="243"/>
      <c r="CY1" s="244"/>
      <c r="CZ1" s="243"/>
      <c r="DA1" s="244"/>
      <c r="DB1" s="243"/>
      <c r="DC1" s="244"/>
      <c r="DD1" s="243"/>
      <c r="DE1" s="244"/>
      <c r="DF1" s="243"/>
      <c r="DG1" s="244"/>
      <c r="DH1" s="243"/>
      <c r="DI1" s="244"/>
      <c r="DJ1" s="243"/>
      <c r="DK1" s="244"/>
      <c r="DL1" s="243"/>
      <c r="DM1" s="244"/>
      <c r="DN1" s="243"/>
      <c r="DO1" s="244"/>
      <c r="DP1" s="243"/>
      <c r="DQ1" s="244"/>
      <c r="DR1" s="243"/>
      <c r="DS1" s="244"/>
      <c r="DT1" s="243"/>
      <c r="DU1" s="244"/>
      <c r="DV1" s="243"/>
      <c r="DW1" s="244"/>
      <c r="DX1" s="243"/>
      <c r="DY1" s="244"/>
      <c r="DZ1" s="243"/>
      <c r="EA1" s="244"/>
      <c r="EB1" s="243"/>
      <c r="EC1" s="244"/>
      <c r="ED1" s="243"/>
      <c r="EE1" s="244"/>
      <c r="EF1" s="243"/>
      <c r="EG1" s="244"/>
      <c r="EH1" s="243"/>
      <c r="EI1" s="244"/>
      <c r="EJ1" s="243"/>
      <c r="EK1" s="244"/>
      <c r="EL1" s="243"/>
      <c r="EM1" s="244"/>
      <c r="EN1" s="243"/>
      <c r="EO1" s="244"/>
      <c r="EP1" s="243"/>
      <c r="EQ1" s="244"/>
      <c r="ER1" s="243"/>
      <c r="ES1" s="244"/>
      <c r="ET1" s="243"/>
      <c r="EU1" s="244"/>
      <c r="EV1" s="243"/>
      <c r="EW1" s="244"/>
      <c r="EX1" s="243"/>
      <c r="EY1" s="244"/>
      <c r="EZ1" s="243"/>
      <c r="FA1" s="244"/>
      <c r="FB1" s="243"/>
      <c r="FC1" s="244"/>
      <c r="FD1" s="243"/>
      <c r="FE1" s="244"/>
      <c r="FF1" s="243"/>
      <c r="FG1" s="244"/>
      <c r="FH1" s="243"/>
      <c r="FI1" s="244"/>
      <c r="FJ1" s="243"/>
      <c r="FK1" s="244"/>
      <c r="FL1" s="243"/>
      <c r="FM1" s="244"/>
      <c r="FN1" s="243"/>
      <c r="FO1" s="244"/>
      <c r="FP1" s="243"/>
      <c r="FQ1" s="244"/>
      <c r="FR1" s="243"/>
      <c r="FS1" s="244"/>
      <c r="FT1" s="243"/>
      <c r="FU1" s="244"/>
      <c r="FV1" s="243"/>
      <c r="FW1" s="244"/>
      <c r="FX1" s="243"/>
      <c r="FY1" s="244"/>
      <c r="FZ1" s="243"/>
      <c r="GA1" s="244"/>
      <c r="GB1" s="243"/>
      <c r="GC1" s="244"/>
      <c r="GD1" s="243"/>
      <c r="GE1" s="244"/>
      <c r="GF1" s="243"/>
      <c r="GG1" s="244"/>
      <c r="GH1" s="243"/>
      <c r="GI1" s="244"/>
      <c r="GJ1" s="243"/>
      <c r="GK1" s="244"/>
      <c r="GL1" s="243"/>
      <c r="GM1" s="244"/>
      <c r="GN1" s="243"/>
      <c r="GO1" s="244"/>
      <c r="GP1" s="243"/>
      <c r="GQ1" s="244"/>
      <c r="GR1" s="243"/>
      <c r="GS1" s="244"/>
      <c r="GT1" s="243"/>
      <c r="GU1" s="244"/>
      <c r="GV1" s="243"/>
      <c r="GW1" s="244"/>
      <c r="GX1" s="243"/>
      <c r="GY1" s="244"/>
      <c r="GZ1" s="243"/>
      <c r="HA1" s="244"/>
      <c r="HB1" s="243"/>
      <c r="HC1" s="244"/>
      <c r="HD1" s="243"/>
      <c r="HE1" s="244"/>
      <c r="HF1" s="243"/>
      <c r="HG1" s="244"/>
      <c r="HH1" s="243"/>
      <c r="HI1" s="244"/>
      <c r="HJ1" s="243"/>
      <c r="HK1" s="244"/>
      <c r="HL1" s="243"/>
      <c r="HM1" s="244"/>
      <c r="HN1" s="243"/>
      <c r="HO1" s="244"/>
      <c r="HP1" s="243"/>
      <c r="HQ1" s="244"/>
      <c r="HR1" s="243"/>
      <c r="HS1" s="244"/>
      <c r="HT1" s="243"/>
      <c r="HU1" s="244"/>
      <c r="HV1" s="243"/>
      <c r="HW1" s="244"/>
      <c r="HX1" s="243"/>
      <c r="HY1" s="244"/>
      <c r="HZ1" s="243"/>
      <c r="IA1" s="244"/>
      <c r="IB1" s="243"/>
      <c r="IC1" s="244"/>
      <c r="ID1" s="243"/>
      <c r="IE1" s="244"/>
      <c r="IF1" s="243"/>
      <c r="IG1" s="244"/>
      <c r="IH1" s="243"/>
      <c r="II1" s="244"/>
      <c r="IJ1" s="243"/>
      <c r="IK1" s="244"/>
      <c r="IL1" s="243"/>
      <c r="IM1" s="244"/>
      <c r="IN1" s="243"/>
      <c r="IO1" s="244"/>
      <c r="IP1" s="243"/>
      <c r="IQ1" s="244"/>
      <c r="IR1" s="243"/>
      <c r="IS1" s="244"/>
      <c r="IT1" s="243"/>
      <c r="IU1" s="244"/>
      <c r="IV1" s="243"/>
    </row>
    <row r="2" spans="1:256" ht="12.75">
      <c r="A2" s="248" t="s">
        <v>208</v>
      </c>
      <c r="B2" s="249" t="s">
        <v>209</v>
      </c>
      <c r="C2" s="249" t="s">
        <v>191</v>
      </c>
      <c r="D2" s="248" t="s">
        <v>289</v>
      </c>
      <c r="E2" s="244"/>
      <c r="F2" s="243"/>
      <c r="G2" s="244"/>
      <c r="H2" s="243"/>
      <c r="I2" s="244"/>
      <c r="J2" s="243"/>
      <c r="K2" s="244"/>
      <c r="L2" s="243"/>
      <c r="M2" s="244"/>
      <c r="N2" s="243"/>
      <c r="O2" s="244"/>
      <c r="P2" s="243"/>
      <c r="Q2" s="244"/>
      <c r="R2" s="243"/>
      <c r="S2" s="244"/>
      <c r="T2" s="243"/>
      <c r="U2" s="244"/>
      <c r="V2" s="243"/>
      <c r="W2" s="244"/>
      <c r="X2" s="243"/>
      <c r="Y2" s="244"/>
      <c r="Z2" s="243"/>
      <c r="AA2" s="244"/>
      <c r="AB2" s="243"/>
      <c r="AC2" s="244"/>
      <c r="AD2" s="243"/>
      <c r="AE2" s="244"/>
      <c r="AF2" s="243"/>
      <c r="AG2" s="244"/>
      <c r="AH2" s="243"/>
      <c r="AI2" s="244"/>
      <c r="AJ2" s="243"/>
      <c r="AK2" s="244"/>
      <c r="AL2" s="243"/>
      <c r="AM2" s="244"/>
      <c r="AN2" s="243"/>
      <c r="AO2" s="244"/>
      <c r="AP2" s="243"/>
      <c r="AQ2" s="244"/>
      <c r="AR2" s="243"/>
      <c r="AS2" s="244"/>
      <c r="AT2" s="243"/>
      <c r="AU2" s="244"/>
      <c r="AV2" s="243"/>
      <c r="AW2" s="244"/>
      <c r="AX2" s="243"/>
      <c r="AY2" s="244"/>
      <c r="AZ2" s="243"/>
      <c r="BA2" s="244"/>
      <c r="BB2" s="243"/>
      <c r="BC2" s="244"/>
      <c r="BD2" s="243"/>
      <c r="BE2" s="244"/>
      <c r="BF2" s="243"/>
      <c r="BG2" s="244"/>
      <c r="BH2" s="243"/>
      <c r="BI2" s="244"/>
      <c r="BJ2" s="243"/>
      <c r="BK2" s="244"/>
      <c r="BL2" s="243"/>
      <c r="BM2" s="244"/>
      <c r="BN2" s="243"/>
      <c r="BO2" s="244"/>
      <c r="BP2" s="243"/>
      <c r="BQ2" s="244"/>
      <c r="BR2" s="243"/>
      <c r="BS2" s="244"/>
      <c r="BT2" s="243"/>
      <c r="BU2" s="244"/>
      <c r="BV2" s="243"/>
      <c r="BW2" s="244"/>
      <c r="BX2" s="243"/>
      <c r="BY2" s="244"/>
      <c r="BZ2" s="243"/>
      <c r="CA2" s="244"/>
      <c r="CB2" s="243"/>
      <c r="CC2" s="244"/>
      <c r="CD2" s="243"/>
      <c r="CE2" s="244"/>
      <c r="CF2" s="243"/>
      <c r="CG2" s="244"/>
      <c r="CH2" s="243"/>
      <c r="CI2" s="244"/>
      <c r="CJ2" s="243"/>
      <c r="CK2" s="244"/>
      <c r="CL2" s="243"/>
      <c r="CM2" s="244"/>
      <c r="CN2" s="243"/>
      <c r="CO2" s="244"/>
      <c r="CP2" s="243"/>
      <c r="CQ2" s="244"/>
      <c r="CR2" s="243"/>
      <c r="CS2" s="244"/>
      <c r="CT2" s="243"/>
      <c r="CU2" s="244"/>
      <c r="CV2" s="243"/>
      <c r="CW2" s="244"/>
      <c r="CX2" s="243"/>
      <c r="CY2" s="244"/>
      <c r="CZ2" s="243"/>
      <c r="DA2" s="244"/>
      <c r="DB2" s="243"/>
      <c r="DC2" s="244"/>
      <c r="DD2" s="243"/>
      <c r="DE2" s="244"/>
      <c r="DF2" s="243"/>
      <c r="DG2" s="244"/>
      <c r="DH2" s="243"/>
      <c r="DI2" s="244"/>
      <c r="DJ2" s="243"/>
      <c r="DK2" s="244"/>
      <c r="DL2" s="243"/>
      <c r="DM2" s="244"/>
      <c r="DN2" s="243"/>
      <c r="DO2" s="244"/>
      <c r="DP2" s="243"/>
      <c r="DQ2" s="244"/>
      <c r="DR2" s="243"/>
      <c r="DS2" s="244"/>
      <c r="DT2" s="243"/>
      <c r="DU2" s="244"/>
      <c r="DV2" s="243"/>
      <c r="DW2" s="244"/>
      <c r="DX2" s="243"/>
      <c r="DY2" s="244"/>
      <c r="DZ2" s="243"/>
      <c r="EA2" s="244"/>
      <c r="EB2" s="243"/>
      <c r="EC2" s="244"/>
      <c r="ED2" s="243"/>
      <c r="EE2" s="244"/>
      <c r="EF2" s="243"/>
      <c r="EG2" s="244"/>
      <c r="EH2" s="243"/>
      <c r="EI2" s="244"/>
      <c r="EJ2" s="243"/>
      <c r="EK2" s="244"/>
      <c r="EL2" s="243"/>
      <c r="EM2" s="244"/>
      <c r="EN2" s="243"/>
      <c r="EO2" s="244"/>
      <c r="EP2" s="243"/>
      <c r="EQ2" s="244"/>
      <c r="ER2" s="243"/>
      <c r="ES2" s="244"/>
      <c r="ET2" s="243"/>
      <c r="EU2" s="244"/>
      <c r="EV2" s="243"/>
      <c r="EW2" s="244"/>
      <c r="EX2" s="243"/>
      <c r="EY2" s="244"/>
      <c r="EZ2" s="243"/>
      <c r="FA2" s="244"/>
      <c r="FB2" s="243"/>
      <c r="FC2" s="244"/>
      <c r="FD2" s="243"/>
      <c r="FE2" s="244"/>
      <c r="FF2" s="243"/>
      <c r="FG2" s="244"/>
      <c r="FH2" s="243"/>
      <c r="FI2" s="244"/>
      <c r="FJ2" s="243"/>
      <c r="FK2" s="244"/>
      <c r="FL2" s="243"/>
      <c r="FM2" s="244"/>
      <c r="FN2" s="243"/>
      <c r="FO2" s="244"/>
      <c r="FP2" s="243"/>
      <c r="FQ2" s="244"/>
      <c r="FR2" s="243"/>
      <c r="FS2" s="244"/>
      <c r="FT2" s="243"/>
      <c r="FU2" s="244"/>
      <c r="FV2" s="243"/>
      <c r="FW2" s="244"/>
      <c r="FX2" s="243"/>
      <c r="FY2" s="244"/>
      <c r="FZ2" s="243"/>
      <c r="GA2" s="244"/>
      <c r="GB2" s="243"/>
      <c r="GC2" s="244"/>
      <c r="GD2" s="243"/>
      <c r="GE2" s="244"/>
      <c r="GF2" s="243"/>
      <c r="GG2" s="244"/>
      <c r="GH2" s="243"/>
      <c r="GI2" s="244"/>
      <c r="GJ2" s="243"/>
      <c r="GK2" s="244"/>
      <c r="GL2" s="243"/>
      <c r="GM2" s="244"/>
      <c r="GN2" s="243"/>
      <c r="GO2" s="244"/>
      <c r="GP2" s="243"/>
      <c r="GQ2" s="244"/>
      <c r="GR2" s="243"/>
      <c r="GS2" s="244"/>
      <c r="GT2" s="243"/>
      <c r="GU2" s="244"/>
      <c r="GV2" s="243"/>
      <c r="GW2" s="244"/>
      <c r="GX2" s="243"/>
      <c r="GY2" s="244"/>
      <c r="GZ2" s="243"/>
      <c r="HA2" s="244"/>
      <c r="HB2" s="243"/>
      <c r="HC2" s="244"/>
      <c r="HD2" s="243"/>
      <c r="HE2" s="244"/>
      <c r="HF2" s="243"/>
      <c r="HG2" s="244"/>
      <c r="HH2" s="243"/>
      <c r="HI2" s="244"/>
      <c r="HJ2" s="243"/>
      <c r="HK2" s="244"/>
      <c r="HL2" s="243"/>
      <c r="HM2" s="244"/>
      <c r="HN2" s="243"/>
      <c r="HO2" s="244"/>
      <c r="HP2" s="243"/>
      <c r="HQ2" s="244"/>
      <c r="HR2" s="243"/>
      <c r="HS2" s="244"/>
      <c r="HT2" s="243"/>
      <c r="HU2" s="244"/>
      <c r="HV2" s="243"/>
      <c r="HW2" s="244"/>
      <c r="HX2" s="243"/>
      <c r="HY2" s="244"/>
      <c r="HZ2" s="243"/>
      <c r="IA2" s="244"/>
      <c r="IB2" s="243"/>
      <c r="IC2" s="244"/>
      <c r="ID2" s="243"/>
      <c r="IE2" s="244"/>
      <c r="IF2" s="243"/>
      <c r="IG2" s="244"/>
      <c r="IH2" s="243"/>
      <c r="II2" s="244"/>
      <c r="IJ2" s="243"/>
      <c r="IK2" s="244"/>
      <c r="IL2" s="243"/>
      <c r="IM2" s="244"/>
      <c r="IN2" s="243"/>
      <c r="IO2" s="244"/>
      <c r="IP2" s="243"/>
      <c r="IQ2" s="244"/>
      <c r="IR2" s="243"/>
      <c r="IS2" s="244"/>
      <c r="IT2" s="243"/>
      <c r="IU2" s="244"/>
      <c r="IV2" s="243"/>
    </row>
    <row r="3" spans="1:2" ht="19.5">
      <c r="A3" s="242" t="s">
        <v>283</v>
      </c>
      <c r="B3" s="246" t="s">
        <v>210</v>
      </c>
    </row>
    <row r="4" spans="1:2" ht="12.75">
      <c r="A4" s="245" t="s">
        <v>283</v>
      </c>
      <c r="B4" s="241" t="s">
        <v>211</v>
      </c>
    </row>
    <row r="5" spans="1:2" ht="25.5">
      <c r="A5" s="245" t="s">
        <v>283</v>
      </c>
      <c r="B5" s="241" t="s">
        <v>212</v>
      </c>
    </row>
    <row r="6" spans="1:2" ht="25.5">
      <c r="A6" s="245" t="s">
        <v>283</v>
      </c>
      <c r="B6" s="241" t="s">
        <v>213</v>
      </c>
    </row>
    <row r="7" spans="1:2" ht="25.5">
      <c r="A7" s="245" t="s">
        <v>283</v>
      </c>
      <c r="B7" s="241" t="s">
        <v>214</v>
      </c>
    </row>
    <row r="8" spans="1:2" ht="25.5">
      <c r="A8" s="245" t="s">
        <v>283</v>
      </c>
      <c r="B8" s="241" t="s">
        <v>215</v>
      </c>
    </row>
    <row r="9" spans="1:2" ht="25.5">
      <c r="A9" s="245" t="s">
        <v>283</v>
      </c>
      <c r="B9" s="241" t="s">
        <v>216</v>
      </c>
    </row>
    <row r="10" spans="1:2" ht="12.75">
      <c r="A10" s="245" t="s">
        <v>283</v>
      </c>
      <c r="B10" s="241" t="s">
        <v>217</v>
      </c>
    </row>
    <row r="11" spans="1:2" ht="12.75">
      <c r="A11" s="245" t="s">
        <v>283</v>
      </c>
      <c r="B11" s="241" t="s">
        <v>218</v>
      </c>
    </row>
    <row r="12" spans="1:2" ht="25.5">
      <c r="A12" s="245" t="s">
        <v>283</v>
      </c>
      <c r="B12" s="241" t="s">
        <v>219</v>
      </c>
    </row>
    <row r="13" spans="1:2" ht="25.5">
      <c r="A13" s="245" t="s">
        <v>283</v>
      </c>
      <c r="B13" s="241" t="s">
        <v>220</v>
      </c>
    </row>
    <row r="14" spans="1:2" ht="12.75">
      <c r="A14" s="245" t="s">
        <v>283</v>
      </c>
      <c r="B14" s="241" t="s">
        <v>221</v>
      </c>
    </row>
    <row r="15" ht="12.75">
      <c r="A15" s="245" t="s">
        <v>283</v>
      </c>
    </row>
    <row r="16" spans="1:2" ht="25.5">
      <c r="A16" s="242" t="s">
        <v>288</v>
      </c>
      <c r="B16" s="241" t="s">
        <v>222</v>
      </c>
    </row>
    <row r="17" spans="1:2" ht="25.5">
      <c r="A17" s="245" t="s">
        <v>288</v>
      </c>
      <c r="B17" s="241" t="s">
        <v>223</v>
      </c>
    </row>
    <row r="18" spans="1:2" ht="12.75">
      <c r="A18" s="245" t="s">
        <v>288</v>
      </c>
      <c r="B18" s="241" t="s">
        <v>224</v>
      </c>
    </row>
    <row r="19" spans="1:2" ht="38.25">
      <c r="A19" s="245" t="s">
        <v>288</v>
      </c>
      <c r="B19" s="241" t="s">
        <v>225</v>
      </c>
    </row>
    <row r="20" spans="1:2" ht="12.75">
      <c r="A20" s="245" t="s">
        <v>288</v>
      </c>
      <c r="B20" s="241" t="s">
        <v>226</v>
      </c>
    </row>
    <row r="21" spans="1:2" ht="12.75">
      <c r="A21" s="245" t="s">
        <v>288</v>
      </c>
      <c r="B21" s="241" t="s">
        <v>227</v>
      </c>
    </row>
    <row r="22" spans="1:2" ht="12.75">
      <c r="A22" s="245" t="s">
        <v>288</v>
      </c>
      <c r="B22" s="241" t="s">
        <v>228</v>
      </c>
    </row>
    <row r="23" spans="1:2" ht="25.5">
      <c r="A23" s="245" t="s">
        <v>288</v>
      </c>
      <c r="B23" s="241" t="s">
        <v>229</v>
      </c>
    </row>
    <row r="24" spans="1:2" ht="25.5">
      <c r="A24" s="245" t="s">
        <v>288</v>
      </c>
      <c r="B24" s="241" t="s">
        <v>230</v>
      </c>
    </row>
    <row r="25" spans="1:2" ht="12.75">
      <c r="A25" s="245" t="s">
        <v>288</v>
      </c>
      <c r="B25" s="241" t="s">
        <v>231</v>
      </c>
    </row>
    <row r="26" spans="1:2" ht="19.5">
      <c r="A26" s="242" t="s">
        <v>284</v>
      </c>
      <c r="B26" s="246" t="s">
        <v>232</v>
      </c>
    </row>
    <row r="27" spans="1:2" ht="12.75">
      <c r="A27" s="245" t="s">
        <v>284</v>
      </c>
      <c r="B27" s="241" t="s">
        <v>233</v>
      </c>
    </row>
    <row r="28" spans="1:2" ht="12.75">
      <c r="A28" s="245" t="s">
        <v>284</v>
      </c>
      <c r="B28" s="241" t="s">
        <v>234</v>
      </c>
    </row>
    <row r="29" spans="1:2" ht="25.5">
      <c r="A29" s="245" t="s">
        <v>284</v>
      </c>
      <c r="B29" s="241" t="s">
        <v>235</v>
      </c>
    </row>
    <row r="30" spans="1:2" ht="25.5">
      <c r="A30" s="245" t="s">
        <v>284</v>
      </c>
      <c r="B30" s="241" t="s">
        <v>236</v>
      </c>
    </row>
    <row r="31" spans="1:2" ht="12.75">
      <c r="A31" s="245" t="s">
        <v>284</v>
      </c>
      <c r="B31" s="241" t="s">
        <v>237</v>
      </c>
    </row>
    <row r="32" spans="1:2" ht="12.75">
      <c r="A32" s="245" t="s">
        <v>284</v>
      </c>
      <c r="B32" s="241" t="s">
        <v>238</v>
      </c>
    </row>
    <row r="33" spans="1:2" ht="12.75">
      <c r="A33" s="245" t="s">
        <v>284</v>
      </c>
      <c r="B33" s="241" t="s">
        <v>239</v>
      </c>
    </row>
    <row r="34" spans="1:2" ht="12.75">
      <c r="A34" s="245" t="s">
        <v>284</v>
      </c>
      <c r="B34" s="241" t="s">
        <v>240</v>
      </c>
    </row>
    <row r="35" spans="1:2" ht="25.5">
      <c r="A35" s="245" t="s">
        <v>284</v>
      </c>
      <c r="B35" s="241" t="s">
        <v>241</v>
      </c>
    </row>
    <row r="36" spans="1:2" ht="25.5">
      <c r="A36" s="245" t="s">
        <v>284</v>
      </c>
      <c r="B36" s="241" t="s">
        <v>242</v>
      </c>
    </row>
    <row r="37" spans="1:2" ht="25.5">
      <c r="A37" s="245" t="s">
        <v>284</v>
      </c>
      <c r="B37" s="241" t="s">
        <v>243</v>
      </c>
    </row>
    <row r="38" spans="1:2" ht="25.5">
      <c r="A38" s="245" t="s">
        <v>284</v>
      </c>
      <c r="B38" s="241" t="s">
        <v>244</v>
      </c>
    </row>
    <row r="39" spans="1:2" ht="25.5">
      <c r="A39" s="245" t="s">
        <v>284</v>
      </c>
      <c r="B39" s="241" t="s">
        <v>245</v>
      </c>
    </row>
    <row r="40" spans="1:2" ht="25.5">
      <c r="A40" s="245" t="s">
        <v>284</v>
      </c>
      <c r="B40" s="241" t="s">
        <v>246</v>
      </c>
    </row>
    <row r="41" spans="1:2" ht="19.5">
      <c r="A41" s="242" t="s">
        <v>285</v>
      </c>
      <c r="B41" s="246" t="s">
        <v>247</v>
      </c>
    </row>
    <row r="42" spans="1:2" ht="25.5">
      <c r="A42" s="245" t="s">
        <v>285</v>
      </c>
      <c r="B42" s="241" t="s">
        <v>248</v>
      </c>
    </row>
    <row r="43" spans="1:2" ht="25.5">
      <c r="A43" s="245" t="s">
        <v>285</v>
      </c>
      <c r="B43" s="241" t="s">
        <v>249</v>
      </c>
    </row>
    <row r="44" spans="1:2" ht="12.75">
      <c r="A44" s="245" t="s">
        <v>285</v>
      </c>
      <c r="B44" s="241" t="s">
        <v>250</v>
      </c>
    </row>
    <row r="45" spans="1:2" ht="25.5">
      <c r="A45" s="245" t="s">
        <v>285</v>
      </c>
      <c r="B45" s="241" t="s">
        <v>251</v>
      </c>
    </row>
    <row r="46" spans="1:2" ht="12.75">
      <c r="A46" s="245" t="s">
        <v>285</v>
      </c>
      <c r="B46" s="241" t="s">
        <v>252</v>
      </c>
    </row>
    <row r="47" spans="1:2" ht="12.75">
      <c r="A47" s="245" t="s">
        <v>285</v>
      </c>
      <c r="B47" s="241" t="s">
        <v>253</v>
      </c>
    </row>
    <row r="48" spans="1:2" ht="12.75">
      <c r="A48" s="245" t="s">
        <v>285</v>
      </c>
      <c r="B48" s="241" t="s">
        <v>254</v>
      </c>
    </row>
    <row r="49" spans="1:2" ht="25.5">
      <c r="A49" s="245" t="s">
        <v>285</v>
      </c>
      <c r="B49" s="241" t="s">
        <v>255</v>
      </c>
    </row>
    <row r="50" spans="1:2" ht="12.75">
      <c r="A50" s="245" t="s">
        <v>285</v>
      </c>
      <c r="B50" s="241" t="s">
        <v>256</v>
      </c>
    </row>
    <row r="51" spans="1:2" ht="12.75">
      <c r="A51" s="245" t="s">
        <v>285</v>
      </c>
      <c r="B51" s="241" t="s">
        <v>257</v>
      </c>
    </row>
    <row r="52" spans="1:2" ht="12.75">
      <c r="A52" s="245" t="s">
        <v>285</v>
      </c>
      <c r="B52" s="241" t="s">
        <v>258</v>
      </c>
    </row>
    <row r="53" spans="1:2" ht="25.5">
      <c r="A53" s="245" t="s">
        <v>285</v>
      </c>
      <c r="B53" s="241" t="s">
        <v>259</v>
      </c>
    </row>
    <row r="54" spans="1:2" ht="12.75">
      <c r="A54" s="245" t="s">
        <v>285</v>
      </c>
      <c r="B54" s="241" t="s">
        <v>260</v>
      </c>
    </row>
    <row r="55" spans="1:2" ht="12.75">
      <c r="A55" s="245" t="s">
        <v>285</v>
      </c>
      <c r="B55" s="241" t="s">
        <v>261</v>
      </c>
    </row>
    <row r="56" spans="1:2" ht="19.5">
      <c r="A56" s="242" t="s">
        <v>286</v>
      </c>
      <c r="B56" s="246" t="s">
        <v>262</v>
      </c>
    </row>
    <row r="57" spans="1:2" ht="51">
      <c r="A57" s="245" t="s">
        <v>286</v>
      </c>
      <c r="B57" s="241" t="s">
        <v>263</v>
      </c>
    </row>
    <row r="58" spans="1:2" ht="12.75">
      <c r="A58" s="245" t="s">
        <v>286</v>
      </c>
      <c r="B58" s="241" t="s">
        <v>264</v>
      </c>
    </row>
    <row r="59" spans="1:2" ht="12.75">
      <c r="A59" s="245" t="s">
        <v>286</v>
      </c>
      <c r="B59" s="241" t="s">
        <v>265</v>
      </c>
    </row>
    <row r="60" spans="1:2" ht="12.75">
      <c r="A60" s="245" t="s">
        <v>286</v>
      </c>
      <c r="B60" s="241" t="s">
        <v>266</v>
      </c>
    </row>
    <row r="61" spans="1:2" ht="12.75">
      <c r="A61" s="245" t="s">
        <v>286</v>
      </c>
      <c r="B61" s="241" t="s">
        <v>267</v>
      </c>
    </row>
    <row r="62" spans="1:2" ht="12.75">
      <c r="A62" s="245" t="s">
        <v>286</v>
      </c>
      <c r="B62" s="241" t="s">
        <v>268</v>
      </c>
    </row>
    <row r="63" spans="1:2" ht="12.75">
      <c r="A63" s="245" t="s">
        <v>286</v>
      </c>
      <c r="B63" s="241" t="s">
        <v>269</v>
      </c>
    </row>
    <row r="64" spans="1:2" ht="12.75">
      <c r="A64" s="245" t="s">
        <v>286</v>
      </c>
      <c r="B64" s="241" t="s">
        <v>270</v>
      </c>
    </row>
    <row r="65" spans="1:2" ht="12.75">
      <c r="A65" s="245" t="s">
        <v>286</v>
      </c>
      <c r="B65" s="241" t="s">
        <v>271</v>
      </c>
    </row>
    <row r="66" spans="1:2" ht="12.75">
      <c r="A66" s="245" t="s">
        <v>286</v>
      </c>
      <c r="B66" s="241" t="s">
        <v>272</v>
      </c>
    </row>
    <row r="67" spans="1:2" ht="19.5">
      <c r="A67" s="242" t="s">
        <v>287</v>
      </c>
      <c r="B67" s="246" t="s">
        <v>273</v>
      </c>
    </row>
    <row r="68" spans="1:2" ht="12.75">
      <c r="A68" s="245" t="s">
        <v>287</v>
      </c>
      <c r="B68" s="241" t="s">
        <v>274</v>
      </c>
    </row>
    <row r="69" spans="1:2" ht="12.75">
      <c r="A69" s="245" t="s">
        <v>287</v>
      </c>
      <c r="B69" s="241" t="s">
        <v>275</v>
      </c>
    </row>
    <row r="70" spans="1:2" ht="12.75">
      <c r="A70" s="245" t="s">
        <v>287</v>
      </c>
      <c r="B70" s="241" t="s">
        <v>276</v>
      </c>
    </row>
    <row r="71" spans="1:2" ht="12.75">
      <c r="A71" s="245" t="s">
        <v>287</v>
      </c>
      <c r="B71" s="241" t="s">
        <v>277</v>
      </c>
    </row>
    <row r="72" spans="1:2" ht="12.75">
      <c r="A72" s="245" t="s">
        <v>287</v>
      </c>
      <c r="B72" s="241"/>
    </row>
    <row r="73" spans="1:2" ht="12.75">
      <c r="A73" s="245" t="s">
        <v>287</v>
      </c>
      <c r="B73" s="241" t="s">
        <v>278</v>
      </c>
    </row>
    <row r="74" spans="1:2" ht="25.5">
      <c r="A74" s="245" t="s">
        <v>287</v>
      </c>
      <c r="B74" s="241" t="s">
        <v>279</v>
      </c>
    </row>
    <row r="75" spans="1:2" ht="12.75">
      <c r="A75" s="245" t="s">
        <v>287</v>
      </c>
      <c r="B75" s="241" t="s">
        <v>280</v>
      </c>
    </row>
    <row r="76" spans="1:2" ht="38.25">
      <c r="A76" s="245" t="s">
        <v>287</v>
      </c>
      <c r="B76" s="241" t="s">
        <v>281</v>
      </c>
    </row>
    <row r="77" spans="1:2" ht="12.75">
      <c r="A77" s="245" t="s">
        <v>287</v>
      </c>
      <c r="B77" s="241" t="s">
        <v>282</v>
      </c>
    </row>
  </sheetData>
  <sheetProtection/>
  <autoFilter ref="A2:D77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outlinePr summaryBelow="0"/>
  </sheetPr>
  <dimension ref="A1:I92"/>
  <sheetViews>
    <sheetView showGridLines="0" zoomScalePageLayoutView="0" workbookViewId="0" topLeftCell="A1">
      <selection activeCell="B1" sqref="B1:F1"/>
    </sheetView>
  </sheetViews>
  <sheetFormatPr defaultColWidth="9.140625" defaultRowHeight="12.75" outlineLevelRow="1"/>
  <cols>
    <col min="1" max="1" width="25.140625" style="93" customWidth="1"/>
    <col min="2" max="2" width="11.421875" style="94" customWidth="1"/>
    <col min="3" max="3" width="2.140625" style="90" customWidth="1"/>
    <col min="4" max="4" width="10.7109375" style="94" customWidth="1"/>
    <col min="5" max="5" width="18.57421875" style="94" customWidth="1"/>
    <col min="6" max="6" width="11.57421875" style="103" customWidth="1"/>
    <col min="7" max="7" width="13.7109375" style="103" customWidth="1"/>
    <col min="8" max="8" width="48.140625" style="90" bestFit="1" customWidth="1"/>
    <col min="9" max="9" width="11.421875" style="90" customWidth="1"/>
    <col min="10" max="16384" width="9.140625" style="90" customWidth="1"/>
  </cols>
  <sheetData>
    <row r="1" spans="1:6" ht="43.5" customHeight="1">
      <c r="A1" s="102"/>
      <c r="B1" s="251" t="s">
        <v>293</v>
      </c>
      <c r="C1" s="251"/>
      <c r="D1" s="251"/>
      <c r="E1" s="251"/>
      <c r="F1" s="251"/>
    </row>
    <row r="2" ht="15.75" thickBot="1">
      <c r="A2" s="90"/>
    </row>
    <row r="3" spans="1:5" ht="25.5" customHeight="1" thickBot="1">
      <c r="A3" s="104" t="s">
        <v>148</v>
      </c>
      <c r="B3" s="180">
        <v>43288</v>
      </c>
      <c r="D3" s="105" t="s">
        <v>149</v>
      </c>
      <c r="E3" s="181">
        <v>0.5</v>
      </c>
    </row>
    <row r="4" spans="1:7" ht="51" customHeight="1">
      <c r="A4" s="250" t="s">
        <v>291</v>
      </c>
      <c r="B4" s="250"/>
      <c r="C4" s="250"/>
      <c r="D4" s="250"/>
      <c r="E4" s="250"/>
      <c r="F4" s="250"/>
      <c r="G4" s="250"/>
    </row>
    <row r="5" spans="1:7" ht="29.25" customHeight="1" thickBot="1">
      <c r="A5" s="90"/>
      <c r="E5" s="166" t="s">
        <v>56</v>
      </c>
      <c r="F5" s="90"/>
      <c r="G5" s="90"/>
    </row>
    <row r="6" spans="1:6" ht="15">
      <c r="A6" s="106" t="s">
        <v>150</v>
      </c>
      <c r="B6" s="91" t="s">
        <v>9</v>
      </c>
      <c r="D6" s="167">
        <f>SUM(D15:D91)</f>
        <v>399700</v>
      </c>
      <c r="E6" s="89" t="s">
        <v>151</v>
      </c>
      <c r="F6" s="170">
        <f>F8+2</f>
        <v>51</v>
      </c>
    </row>
    <row r="7" spans="2:7" ht="15">
      <c r="B7" s="94" t="s">
        <v>10</v>
      </c>
      <c r="D7" s="168">
        <v>139000</v>
      </c>
      <c r="E7" s="92" t="s">
        <v>15</v>
      </c>
      <c r="F7" s="171">
        <v>50</v>
      </c>
      <c r="G7" s="108"/>
    </row>
    <row r="8" spans="2:7" ht="15.75" thickBot="1">
      <c r="B8" s="91" t="s">
        <v>11</v>
      </c>
      <c r="D8" s="169">
        <f>D6-D7</f>
        <v>260700</v>
      </c>
      <c r="E8" s="92" t="s">
        <v>14</v>
      </c>
      <c r="F8" s="172">
        <v>49</v>
      </c>
      <c r="G8" s="108"/>
    </row>
    <row r="9" spans="4:8" ht="15">
      <c r="D9" s="91"/>
      <c r="E9" s="107"/>
      <c r="F9" s="108"/>
      <c r="G9" s="108"/>
      <c r="H9" s="93"/>
    </row>
    <row r="10" ht="12.75" customHeight="1">
      <c r="A10" s="177" t="s">
        <v>186</v>
      </c>
    </row>
    <row r="11" ht="15"/>
    <row r="12" spans="2:7" ht="15">
      <c r="B12" s="149" t="s">
        <v>53</v>
      </c>
      <c r="C12" s="96"/>
      <c r="D12" s="150" t="s">
        <v>184</v>
      </c>
      <c r="E12" s="149" t="s">
        <v>185</v>
      </c>
      <c r="F12" s="160" t="s">
        <v>1</v>
      </c>
      <c r="G12" s="160" t="s">
        <v>192</v>
      </c>
    </row>
    <row r="13" spans="1:8" s="109" customFormat="1" ht="15">
      <c r="A13" s="119" t="s">
        <v>4</v>
      </c>
      <c r="B13" s="120"/>
      <c r="C13" s="120"/>
      <c r="D13" s="151"/>
      <c r="E13" s="120"/>
      <c r="F13" s="164">
        <f>F14+F34</f>
        <v>37000</v>
      </c>
      <c r="G13" s="179"/>
      <c r="H13" s="121" t="s">
        <v>26</v>
      </c>
    </row>
    <row r="14" spans="1:8" ht="15" outlineLevel="1">
      <c r="A14" s="136" t="s">
        <v>5</v>
      </c>
      <c r="B14" s="133"/>
      <c r="C14" s="134"/>
      <c r="D14" s="152"/>
      <c r="E14" s="133"/>
      <c r="F14" s="162">
        <f>SUM(F15:F33)</f>
        <v>19000</v>
      </c>
      <c r="G14" s="162"/>
      <c r="H14" s="135"/>
    </row>
    <row r="15" spans="1:8" ht="15" outlineLevel="1">
      <c r="A15" s="98" t="s">
        <v>23</v>
      </c>
      <c r="B15" s="142">
        <v>1000</v>
      </c>
      <c r="C15" s="97"/>
      <c r="D15" s="153">
        <f>B15</f>
        <v>1000</v>
      </c>
      <c r="E15" s="142">
        <v>0</v>
      </c>
      <c r="F15" s="161">
        <f>SUM(D15-E15)</f>
        <v>1000</v>
      </c>
      <c r="G15" s="161" t="s">
        <v>296</v>
      </c>
      <c r="H15" s="129"/>
    </row>
    <row r="16" spans="1:8" ht="15" outlineLevel="1">
      <c r="A16" s="98" t="s">
        <v>39</v>
      </c>
      <c r="B16" s="142">
        <v>1000</v>
      </c>
      <c r="C16" s="97"/>
      <c r="D16" s="153">
        <f aca="true" t="shared" si="0" ref="D16:D33">B16</f>
        <v>1000</v>
      </c>
      <c r="E16" s="142">
        <v>0</v>
      </c>
      <c r="F16" s="161">
        <f aca="true" t="shared" si="1" ref="F16:F33">SUM(D16-E16)</f>
        <v>1000</v>
      </c>
      <c r="G16" s="161"/>
      <c r="H16" s="129"/>
    </row>
    <row r="17" spans="1:8" ht="15" outlineLevel="1">
      <c r="A17" s="98" t="s">
        <v>152</v>
      </c>
      <c r="B17" s="142">
        <v>1000</v>
      </c>
      <c r="C17" s="97"/>
      <c r="D17" s="153">
        <f t="shared" si="0"/>
        <v>1000</v>
      </c>
      <c r="E17" s="142">
        <v>0</v>
      </c>
      <c r="F17" s="161">
        <f t="shared" si="1"/>
        <v>1000</v>
      </c>
      <c r="G17" s="161"/>
      <c r="H17" s="129"/>
    </row>
    <row r="18" spans="1:8" ht="15" outlineLevel="1">
      <c r="A18" s="98" t="s">
        <v>34</v>
      </c>
      <c r="B18" s="142">
        <v>1000</v>
      </c>
      <c r="C18" s="97"/>
      <c r="D18" s="153">
        <f t="shared" si="0"/>
        <v>1000</v>
      </c>
      <c r="E18" s="142">
        <v>0</v>
      </c>
      <c r="F18" s="161">
        <f t="shared" si="1"/>
        <v>1000</v>
      </c>
      <c r="G18" s="161"/>
      <c r="H18" s="129"/>
    </row>
    <row r="19" spans="1:8" ht="15" outlineLevel="1">
      <c r="A19" s="98" t="s">
        <v>40</v>
      </c>
      <c r="B19" s="142">
        <v>1000</v>
      </c>
      <c r="C19" s="97"/>
      <c r="D19" s="153">
        <f t="shared" si="0"/>
        <v>1000</v>
      </c>
      <c r="E19" s="142">
        <v>0</v>
      </c>
      <c r="F19" s="161">
        <f t="shared" si="1"/>
        <v>1000</v>
      </c>
      <c r="G19" s="161"/>
      <c r="H19" s="129"/>
    </row>
    <row r="20" spans="1:8" ht="15" outlineLevel="1">
      <c r="A20" s="98" t="s">
        <v>36</v>
      </c>
      <c r="B20" s="142">
        <v>1000</v>
      </c>
      <c r="C20" s="97"/>
      <c r="D20" s="153">
        <f t="shared" si="0"/>
        <v>1000</v>
      </c>
      <c r="E20" s="142">
        <v>0</v>
      </c>
      <c r="F20" s="161">
        <f t="shared" si="1"/>
        <v>1000</v>
      </c>
      <c r="G20" s="161"/>
      <c r="H20" s="129"/>
    </row>
    <row r="21" spans="1:8" ht="15" outlineLevel="1">
      <c r="A21" s="98" t="s">
        <v>35</v>
      </c>
      <c r="B21" s="142">
        <v>1000</v>
      </c>
      <c r="C21" s="97"/>
      <c r="D21" s="153">
        <f t="shared" si="0"/>
        <v>1000</v>
      </c>
      <c r="E21" s="142">
        <v>0</v>
      </c>
      <c r="F21" s="161">
        <f t="shared" si="1"/>
        <v>1000</v>
      </c>
      <c r="G21" s="161"/>
      <c r="H21" s="129"/>
    </row>
    <row r="22" spans="1:8" ht="15" outlineLevel="1">
      <c r="A22" s="98" t="s">
        <v>37</v>
      </c>
      <c r="B22" s="142">
        <v>1000</v>
      </c>
      <c r="C22" s="97"/>
      <c r="D22" s="153">
        <f t="shared" si="0"/>
        <v>1000</v>
      </c>
      <c r="E22" s="142">
        <v>0</v>
      </c>
      <c r="F22" s="161">
        <f t="shared" si="1"/>
        <v>1000</v>
      </c>
      <c r="G22" s="161"/>
      <c r="H22" s="129"/>
    </row>
    <row r="23" spans="1:8" ht="15" outlineLevel="1">
      <c r="A23" s="98" t="s">
        <v>127</v>
      </c>
      <c r="B23" s="142">
        <v>1000</v>
      </c>
      <c r="C23" s="97"/>
      <c r="D23" s="153">
        <f t="shared" si="0"/>
        <v>1000</v>
      </c>
      <c r="E23" s="142">
        <v>0</v>
      </c>
      <c r="F23" s="161">
        <f t="shared" si="1"/>
        <v>1000</v>
      </c>
      <c r="G23" s="161"/>
      <c r="H23" s="129"/>
    </row>
    <row r="24" spans="1:8" ht="15" outlineLevel="1">
      <c r="A24" s="98" t="s">
        <v>38</v>
      </c>
      <c r="B24" s="142">
        <v>1000</v>
      </c>
      <c r="C24" s="97"/>
      <c r="D24" s="153">
        <f t="shared" si="0"/>
        <v>1000</v>
      </c>
      <c r="E24" s="142">
        <v>0</v>
      </c>
      <c r="F24" s="161">
        <f t="shared" si="1"/>
        <v>1000</v>
      </c>
      <c r="G24" s="161"/>
      <c r="H24" s="129"/>
    </row>
    <row r="25" spans="1:8" ht="15" outlineLevel="1">
      <c r="A25" s="98" t="s">
        <v>153</v>
      </c>
      <c r="B25" s="142">
        <v>1000</v>
      </c>
      <c r="C25" s="97"/>
      <c r="D25" s="153">
        <f t="shared" si="0"/>
        <v>1000</v>
      </c>
      <c r="E25" s="142">
        <v>0</v>
      </c>
      <c r="F25" s="161">
        <f t="shared" si="1"/>
        <v>1000</v>
      </c>
      <c r="G25" s="161"/>
      <c r="H25" s="129"/>
    </row>
    <row r="26" spans="1:8" ht="15" outlineLevel="1">
      <c r="A26" s="99" t="s">
        <v>154</v>
      </c>
      <c r="B26" s="142">
        <v>1000</v>
      </c>
      <c r="C26" s="97"/>
      <c r="D26" s="153">
        <f t="shared" si="0"/>
        <v>1000</v>
      </c>
      <c r="E26" s="142">
        <v>0</v>
      </c>
      <c r="F26" s="161">
        <f t="shared" si="1"/>
        <v>1000</v>
      </c>
      <c r="G26" s="161"/>
      <c r="H26" s="129"/>
    </row>
    <row r="27" spans="1:8" ht="15" outlineLevel="1">
      <c r="A27" s="98" t="s">
        <v>155</v>
      </c>
      <c r="B27" s="142">
        <v>1000</v>
      </c>
      <c r="C27" s="97"/>
      <c r="D27" s="153">
        <f t="shared" si="0"/>
        <v>1000</v>
      </c>
      <c r="E27" s="142">
        <v>0</v>
      </c>
      <c r="F27" s="161">
        <f t="shared" si="1"/>
        <v>1000</v>
      </c>
      <c r="G27" s="161"/>
      <c r="H27" s="129"/>
    </row>
    <row r="28" spans="1:8" ht="15" outlineLevel="1">
      <c r="A28" s="98" t="s">
        <v>156</v>
      </c>
      <c r="B28" s="142">
        <v>1000</v>
      </c>
      <c r="C28" s="97"/>
      <c r="D28" s="153">
        <f t="shared" si="0"/>
        <v>1000</v>
      </c>
      <c r="E28" s="142">
        <v>0</v>
      </c>
      <c r="F28" s="161">
        <f t="shared" si="1"/>
        <v>1000</v>
      </c>
      <c r="G28" s="161"/>
      <c r="H28" s="129"/>
    </row>
    <row r="29" spans="1:8" ht="15" outlineLevel="1">
      <c r="A29" s="98" t="s">
        <v>33</v>
      </c>
      <c r="B29" s="142">
        <v>1000</v>
      </c>
      <c r="C29" s="97"/>
      <c r="D29" s="153">
        <f t="shared" si="0"/>
        <v>1000</v>
      </c>
      <c r="E29" s="142">
        <v>0</v>
      </c>
      <c r="F29" s="161">
        <f t="shared" si="1"/>
        <v>1000</v>
      </c>
      <c r="G29" s="161"/>
      <c r="H29" s="129"/>
    </row>
    <row r="30" spans="1:8" ht="15" outlineLevel="1">
      <c r="A30" s="98" t="s">
        <v>146</v>
      </c>
      <c r="B30" s="142">
        <v>1000</v>
      </c>
      <c r="C30" s="97"/>
      <c r="D30" s="153">
        <f t="shared" si="0"/>
        <v>1000</v>
      </c>
      <c r="E30" s="142">
        <v>0</v>
      </c>
      <c r="F30" s="161">
        <f t="shared" si="1"/>
        <v>1000</v>
      </c>
      <c r="G30" s="161"/>
      <c r="H30" s="129"/>
    </row>
    <row r="31" spans="1:8" ht="15" outlineLevel="1">
      <c r="A31" s="98" t="s">
        <v>19</v>
      </c>
      <c r="B31" s="142">
        <v>1000</v>
      </c>
      <c r="C31" s="97"/>
      <c r="D31" s="153">
        <f t="shared" si="0"/>
        <v>1000</v>
      </c>
      <c r="E31" s="142">
        <v>0</v>
      </c>
      <c r="F31" s="161">
        <f t="shared" si="1"/>
        <v>1000</v>
      </c>
      <c r="G31" s="161"/>
      <c r="H31" s="129"/>
    </row>
    <row r="32" spans="1:8" ht="15" outlineLevel="1">
      <c r="A32" s="98" t="s">
        <v>157</v>
      </c>
      <c r="B32" s="142">
        <v>1000</v>
      </c>
      <c r="C32" s="97"/>
      <c r="D32" s="153">
        <f t="shared" si="0"/>
        <v>1000</v>
      </c>
      <c r="E32" s="142">
        <v>0</v>
      </c>
      <c r="F32" s="161">
        <f t="shared" si="1"/>
        <v>1000</v>
      </c>
      <c r="G32" s="161"/>
      <c r="H32" s="129"/>
    </row>
    <row r="33" spans="1:8" ht="15" outlineLevel="1">
      <c r="A33" s="100" t="s">
        <v>158</v>
      </c>
      <c r="B33" s="142">
        <v>1000</v>
      </c>
      <c r="C33" s="97"/>
      <c r="D33" s="153">
        <f t="shared" si="0"/>
        <v>1000</v>
      </c>
      <c r="E33" s="142">
        <v>0</v>
      </c>
      <c r="F33" s="161">
        <f t="shared" si="1"/>
        <v>1000</v>
      </c>
      <c r="G33" s="161"/>
      <c r="H33" s="129"/>
    </row>
    <row r="34" spans="1:8" ht="15" outlineLevel="1">
      <c r="A34" s="131" t="s">
        <v>159</v>
      </c>
      <c r="B34" s="143"/>
      <c r="C34" s="132"/>
      <c r="D34" s="154"/>
      <c r="E34" s="143"/>
      <c r="F34" s="163">
        <f>SUM(F35:F43)</f>
        <v>18000</v>
      </c>
      <c r="G34" s="163"/>
      <c r="H34" s="130"/>
    </row>
    <row r="35" spans="1:8" ht="15" outlineLevel="1">
      <c r="A35" s="98" t="s">
        <v>160</v>
      </c>
      <c r="B35" s="142">
        <v>2000</v>
      </c>
      <c r="C35" s="97"/>
      <c r="D35" s="153">
        <f aca="true" t="shared" si="2" ref="D35:D43">B35</f>
        <v>2000</v>
      </c>
      <c r="E35" s="142">
        <v>0</v>
      </c>
      <c r="F35" s="161">
        <f aca="true" t="shared" si="3" ref="F35:F43">SUM(D35-E35)</f>
        <v>2000</v>
      </c>
      <c r="G35" s="161"/>
      <c r="H35" s="130"/>
    </row>
    <row r="36" spans="1:8" ht="15" outlineLevel="1">
      <c r="A36" s="98" t="s">
        <v>41</v>
      </c>
      <c r="B36" s="142">
        <v>2000</v>
      </c>
      <c r="C36" s="97"/>
      <c r="D36" s="153">
        <f t="shared" si="2"/>
        <v>2000</v>
      </c>
      <c r="E36" s="142">
        <v>0</v>
      </c>
      <c r="F36" s="161">
        <f t="shared" si="3"/>
        <v>2000</v>
      </c>
      <c r="G36" s="161"/>
      <c r="H36" s="130"/>
    </row>
    <row r="37" spans="1:8" ht="15" outlineLevel="1">
      <c r="A37" s="98" t="s">
        <v>45</v>
      </c>
      <c r="B37" s="142">
        <v>2000</v>
      </c>
      <c r="C37" s="97"/>
      <c r="D37" s="153">
        <f t="shared" si="2"/>
        <v>2000</v>
      </c>
      <c r="E37" s="142">
        <v>0</v>
      </c>
      <c r="F37" s="161">
        <f t="shared" si="3"/>
        <v>2000</v>
      </c>
      <c r="G37" s="161"/>
      <c r="H37" s="130"/>
    </row>
    <row r="38" spans="1:8" ht="15" outlineLevel="1">
      <c r="A38" s="98" t="s">
        <v>44</v>
      </c>
      <c r="B38" s="142">
        <v>2000</v>
      </c>
      <c r="C38" s="97"/>
      <c r="D38" s="153">
        <f t="shared" si="2"/>
        <v>2000</v>
      </c>
      <c r="E38" s="142">
        <v>0</v>
      </c>
      <c r="F38" s="161">
        <f t="shared" si="3"/>
        <v>2000</v>
      </c>
      <c r="G38" s="161"/>
      <c r="H38" s="130"/>
    </row>
    <row r="39" spans="1:8" ht="15" outlineLevel="1">
      <c r="A39" s="98" t="s">
        <v>46</v>
      </c>
      <c r="B39" s="142">
        <v>2000</v>
      </c>
      <c r="C39" s="97"/>
      <c r="D39" s="153">
        <f t="shared" si="2"/>
        <v>2000</v>
      </c>
      <c r="E39" s="142">
        <v>0</v>
      </c>
      <c r="F39" s="161">
        <f t="shared" si="3"/>
        <v>2000</v>
      </c>
      <c r="G39" s="161"/>
      <c r="H39" s="130"/>
    </row>
    <row r="40" spans="1:8" ht="15" outlineLevel="1">
      <c r="A40" s="98" t="s">
        <v>42</v>
      </c>
      <c r="B40" s="142">
        <v>2000</v>
      </c>
      <c r="C40" s="97"/>
      <c r="D40" s="153">
        <f t="shared" si="2"/>
        <v>2000</v>
      </c>
      <c r="E40" s="142">
        <v>0</v>
      </c>
      <c r="F40" s="161">
        <f t="shared" si="3"/>
        <v>2000</v>
      </c>
      <c r="G40" s="161"/>
      <c r="H40" s="130"/>
    </row>
    <row r="41" spans="1:8" ht="15" outlineLevel="1">
      <c r="A41" s="98" t="s">
        <v>38</v>
      </c>
      <c r="B41" s="142">
        <v>2000</v>
      </c>
      <c r="C41" s="97"/>
      <c r="D41" s="153">
        <f t="shared" si="2"/>
        <v>2000</v>
      </c>
      <c r="E41" s="142">
        <v>0</v>
      </c>
      <c r="F41" s="161">
        <f t="shared" si="3"/>
        <v>2000</v>
      </c>
      <c r="G41" s="161"/>
      <c r="H41" s="130"/>
    </row>
    <row r="42" spans="1:8" ht="15" outlineLevel="1">
      <c r="A42" s="98" t="s">
        <v>43</v>
      </c>
      <c r="B42" s="142">
        <v>2000</v>
      </c>
      <c r="C42" s="97"/>
      <c r="D42" s="153">
        <f t="shared" si="2"/>
        <v>2000</v>
      </c>
      <c r="E42" s="142">
        <v>0</v>
      </c>
      <c r="F42" s="161">
        <f t="shared" si="3"/>
        <v>2000</v>
      </c>
      <c r="G42" s="161"/>
      <c r="H42" s="130"/>
    </row>
    <row r="43" spans="1:8" ht="15" outlineLevel="1">
      <c r="A43" s="100" t="s">
        <v>158</v>
      </c>
      <c r="B43" s="142">
        <v>2000</v>
      </c>
      <c r="C43" s="97"/>
      <c r="D43" s="153">
        <f t="shared" si="2"/>
        <v>2000</v>
      </c>
      <c r="E43" s="142">
        <v>0</v>
      </c>
      <c r="F43" s="161">
        <f t="shared" si="3"/>
        <v>2000</v>
      </c>
      <c r="G43" s="161"/>
      <c r="H43" s="130"/>
    </row>
    <row r="44" spans="1:8" ht="5.25" customHeight="1">
      <c r="A44" s="98"/>
      <c r="B44" s="142"/>
      <c r="C44" s="97"/>
      <c r="D44" s="153"/>
      <c r="E44" s="142"/>
      <c r="F44" s="161"/>
      <c r="G44" s="178"/>
      <c r="H44" s="95"/>
    </row>
    <row r="45" spans="1:8" ht="15">
      <c r="A45" s="115" t="s">
        <v>161</v>
      </c>
      <c r="B45" s="144"/>
      <c r="C45" s="124"/>
      <c r="D45" s="155"/>
      <c r="E45" s="144"/>
      <c r="F45" s="155">
        <f>SUM(F46:F55)</f>
        <v>300000</v>
      </c>
      <c r="G45" s="155"/>
      <c r="H45" s="111" t="s">
        <v>26</v>
      </c>
    </row>
    <row r="46" spans="1:8" ht="15" outlineLevel="1">
      <c r="A46" s="98" t="s">
        <v>162</v>
      </c>
      <c r="B46" s="142">
        <v>30000</v>
      </c>
      <c r="C46" s="97"/>
      <c r="D46" s="153">
        <f aca="true" t="shared" si="4" ref="D46:D55">B46</f>
        <v>30000</v>
      </c>
      <c r="E46" s="142">
        <v>0</v>
      </c>
      <c r="F46" s="161">
        <f aca="true" t="shared" si="5" ref="F46:F55">SUM(D46-E46)</f>
        <v>30000</v>
      </c>
      <c r="G46" s="161"/>
      <c r="H46" s="137"/>
    </row>
    <row r="47" spans="1:8" ht="15" outlineLevel="1">
      <c r="A47" s="98" t="s">
        <v>163</v>
      </c>
      <c r="B47" s="142">
        <v>30000</v>
      </c>
      <c r="C47" s="97"/>
      <c r="D47" s="153">
        <f t="shared" si="4"/>
        <v>30000</v>
      </c>
      <c r="E47" s="142">
        <v>0</v>
      </c>
      <c r="F47" s="161">
        <f t="shared" si="5"/>
        <v>30000</v>
      </c>
      <c r="G47" s="161"/>
      <c r="H47" s="137"/>
    </row>
    <row r="48" spans="1:8" ht="15" outlineLevel="1">
      <c r="A48" s="98" t="s">
        <v>294</v>
      </c>
      <c r="B48" s="142">
        <v>30000</v>
      </c>
      <c r="C48" s="97"/>
      <c r="D48" s="153">
        <f t="shared" si="4"/>
        <v>30000</v>
      </c>
      <c r="E48" s="142">
        <v>0</v>
      </c>
      <c r="F48" s="161">
        <f t="shared" si="5"/>
        <v>30000</v>
      </c>
      <c r="G48" s="161"/>
      <c r="H48" s="137"/>
    </row>
    <row r="49" spans="1:8" ht="15" outlineLevel="1">
      <c r="A49" s="98" t="s">
        <v>22</v>
      </c>
      <c r="B49" s="142">
        <v>30000</v>
      </c>
      <c r="C49" s="97"/>
      <c r="D49" s="153">
        <f t="shared" si="4"/>
        <v>30000</v>
      </c>
      <c r="E49" s="142">
        <v>0</v>
      </c>
      <c r="F49" s="161">
        <f t="shared" si="5"/>
        <v>30000</v>
      </c>
      <c r="G49" s="161"/>
      <c r="H49" s="137"/>
    </row>
    <row r="50" spans="1:8" ht="15" outlineLevel="1">
      <c r="A50" s="98" t="s">
        <v>164</v>
      </c>
      <c r="B50" s="142">
        <v>30000</v>
      </c>
      <c r="C50" s="97"/>
      <c r="D50" s="153">
        <f t="shared" si="4"/>
        <v>30000</v>
      </c>
      <c r="E50" s="142">
        <v>0</v>
      </c>
      <c r="F50" s="161">
        <f t="shared" si="5"/>
        <v>30000</v>
      </c>
      <c r="G50" s="161"/>
      <c r="H50" s="137"/>
    </row>
    <row r="51" spans="1:8" ht="15" outlineLevel="1">
      <c r="A51" s="98" t="s">
        <v>2</v>
      </c>
      <c r="B51" s="142">
        <v>30000</v>
      </c>
      <c r="C51" s="97"/>
      <c r="D51" s="153">
        <f t="shared" si="4"/>
        <v>30000</v>
      </c>
      <c r="E51" s="142">
        <v>0</v>
      </c>
      <c r="F51" s="161">
        <f t="shared" si="5"/>
        <v>30000</v>
      </c>
      <c r="G51" s="161"/>
      <c r="H51" s="137"/>
    </row>
    <row r="52" spans="1:8" ht="15" outlineLevel="1">
      <c r="A52" s="98" t="s">
        <v>3</v>
      </c>
      <c r="B52" s="142">
        <v>30000</v>
      </c>
      <c r="C52" s="97"/>
      <c r="D52" s="153">
        <f t="shared" si="4"/>
        <v>30000</v>
      </c>
      <c r="E52" s="142">
        <v>0</v>
      </c>
      <c r="F52" s="161">
        <f t="shared" si="5"/>
        <v>30000</v>
      </c>
      <c r="G52" s="161"/>
      <c r="H52" s="137"/>
    </row>
    <row r="53" spans="1:8" ht="15" outlineLevel="1">
      <c r="A53" s="98" t="s">
        <v>165</v>
      </c>
      <c r="B53" s="142">
        <v>30000</v>
      </c>
      <c r="C53" s="97"/>
      <c r="D53" s="153">
        <f t="shared" si="4"/>
        <v>30000</v>
      </c>
      <c r="E53" s="142">
        <v>0</v>
      </c>
      <c r="F53" s="161">
        <f t="shared" si="5"/>
        <v>30000</v>
      </c>
      <c r="G53" s="161"/>
      <c r="H53" s="137"/>
    </row>
    <row r="54" spans="1:8" ht="15" outlineLevel="1">
      <c r="A54" s="98" t="s">
        <v>25</v>
      </c>
      <c r="B54" s="142">
        <v>30000</v>
      </c>
      <c r="C54" s="97"/>
      <c r="D54" s="153">
        <f t="shared" si="4"/>
        <v>30000</v>
      </c>
      <c r="E54" s="142">
        <v>0</v>
      </c>
      <c r="F54" s="161">
        <f t="shared" si="5"/>
        <v>30000</v>
      </c>
      <c r="G54" s="161"/>
      <c r="H54" s="137"/>
    </row>
    <row r="55" spans="1:8" ht="15" outlineLevel="1">
      <c r="A55" s="100" t="s">
        <v>158</v>
      </c>
      <c r="B55" s="142">
        <v>30000</v>
      </c>
      <c r="C55" s="97"/>
      <c r="D55" s="153">
        <f t="shared" si="4"/>
        <v>30000</v>
      </c>
      <c r="E55" s="142">
        <v>0</v>
      </c>
      <c r="F55" s="161">
        <f t="shared" si="5"/>
        <v>30000</v>
      </c>
      <c r="G55" s="161"/>
      <c r="H55" s="137"/>
    </row>
    <row r="56" spans="1:8" ht="5.25" customHeight="1">
      <c r="A56" s="98"/>
      <c r="B56" s="142"/>
      <c r="C56" s="97"/>
      <c r="D56" s="153"/>
      <c r="E56" s="142"/>
      <c r="F56" s="161"/>
      <c r="G56" s="178"/>
      <c r="H56" s="95"/>
    </row>
    <row r="57" spans="1:8" ht="15">
      <c r="A57" s="116" t="s">
        <v>166</v>
      </c>
      <c r="B57" s="145"/>
      <c r="C57" s="125"/>
      <c r="D57" s="156"/>
      <c r="E57" s="145"/>
      <c r="F57" s="156">
        <f>SUM(F58:F73)</f>
        <v>32000</v>
      </c>
      <c r="G57" s="156"/>
      <c r="H57" s="112" t="s">
        <v>26</v>
      </c>
    </row>
    <row r="58" spans="1:8" ht="15" outlineLevel="1">
      <c r="A58" s="98" t="s">
        <v>167</v>
      </c>
      <c r="B58" s="142">
        <v>2000</v>
      </c>
      <c r="C58" s="97"/>
      <c r="D58" s="153">
        <f>B58</f>
        <v>2000</v>
      </c>
      <c r="E58" s="142">
        <v>0</v>
      </c>
      <c r="F58" s="161">
        <f>SUM(D58-E58)</f>
        <v>2000</v>
      </c>
      <c r="G58" s="161"/>
      <c r="H58" s="138"/>
    </row>
    <row r="59" spans="1:8" ht="15" outlineLevel="1">
      <c r="A59" s="98" t="s">
        <v>168</v>
      </c>
      <c r="B59" s="142">
        <v>2000</v>
      </c>
      <c r="C59" s="97"/>
      <c r="D59" s="153">
        <f aca="true" t="shared" si="6" ref="D59:D73">B59</f>
        <v>2000</v>
      </c>
      <c r="E59" s="142">
        <v>0</v>
      </c>
      <c r="F59" s="161">
        <f aca="true" t="shared" si="7" ref="F59:F73">SUM(D59-E59)</f>
        <v>2000</v>
      </c>
      <c r="G59" s="161"/>
      <c r="H59" s="138"/>
    </row>
    <row r="60" spans="1:8" ht="15" outlineLevel="1">
      <c r="A60" s="98" t="s">
        <v>169</v>
      </c>
      <c r="B60" s="142">
        <v>2000</v>
      </c>
      <c r="C60" s="97"/>
      <c r="D60" s="153">
        <f t="shared" si="6"/>
        <v>2000</v>
      </c>
      <c r="E60" s="142">
        <v>0</v>
      </c>
      <c r="F60" s="161">
        <f t="shared" si="7"/>
        <v>2000</v>
      </c>
      <c r="G60" s="161"/>
      <c r="H60" s="138"/>
    </row>
    <row r="61" spans="1:8" ht="15" outlineLevel="1">
      <c r="A61" s="98" t="s">
        <v>48</v>
      </c>
      <c r="B61" s="142">
        <v>2000</v>
      </c>
      <c r="C61" s="97"/>
      <c r="D61" s="153">
        <f t="shared" si="6"/>
        <v>2000</v>
      </c>
      <c r="E61" s="142">
        <v>0</v>
      </c>
      <c r="F61" s="161">
        <f t="shared" si="7"/>
        <v>2000</v>
      </c>
      <c r="G61" s="161"/>
      <c r="H61" s="138"/>
    </row>
    <row r="62" spans="1:8" ht="15" outlineLevel="1">
      <c r="A62" s="98" t="s">
        <v>55</v>
      </c>
      <c r="B62" s="142">
        <v>2000</v>
      </c>
      <c r="C62" s="97"/>
      <c r="D62" s="153">
        <f t="shared" si="6"/>
        <v>2000</v>
      </c>
      <c r="E62" s="142">
        <v>0</v>
      </c>
      <c r="F62" s="161">
        <f t="shared" si="7"/>
        <v>2000</v>
      </c>
      <c r="G62" s="161"/>
      <c r="H62" s="138"/>
    </row>
    <row r="63" spans="1:8" ht="15" outlineLevel="1">
      <c r="A63" s="98" t="s">
        <v>144</v>
      </c>
      <c r="B63" s="142">
        <v>2000</v>
      </c>
      <c r="C63" s="97"/>
      <c r="D63" s="153">
        <f t="shared" si="6"/>
        <v>2000</v>
      </c>
      <c r="E63" s="142">
        <v>0</v>
      </c>
      <c r="F63" s="161">
        <f t="shared" si="7"/>
        <v>2000</v>
      </c>
      <c r="G63" s="161"/>
      <c r="H63" s="138"/>
    </row>
    <row r="64" spans="1:8" ht="15" outlineLevel="1">
      <c r="A64" s="98" t="s">
        <v>50</v>
      </c>
      <c r="B64" s="142">
        <v>2000</v>
      </c>
      <c r="C64" s="97"/>
      <c r="D64" s="153">
        <f t="shared" si="6"/>
        <v>2000</v>
      </c>
      <c r="E64" s="142">
        <v>0</v>
      </c>
      <c r="F64" s="161">
        <f t="shared" si="7"/>
        <v>2000</v>
      </c>
      <c r="G64" s="161"/>
      <c r="H64" s="138"/>
    </row>
    <row r="65" spans="1:8" ht="17.25" customHeight="1" outlineLevel="1">
      <c r="A65" s="98" t="s">
        <v>170</v>
      </c>
      <c r="B65" s="142">
        <v>2000</v>
      </c>
      <c r="C65" s="97"/>
      <c r="D65" s="153">
        <f t="shared" si="6"/>
        <v>2000</v>
      </c>
      <c r="E65" s="142">
        <v>0</v>
      </c>
      <c r="F65" s="161">
        <f t="shared" si="7"/>
        <v>2000</v>
      </c>
      <c r="G65" s="161"/>
      <c r="H65" s="138"/>
    </row>
    <row r="66" spans="1:8" ht="17.25" customHeight="1" outlineLevel="1">
      <c r="A66" s="99" t="s">
        <v>171</v>
      </c>
      <c r="B66" s="142">
        <v>2000</v>
      </c>
      <c r="C66" s="97"/>
      <c r="D66" s="153">
        <f t="shared" si="6"/>
        <v>2000</v>
      </c>
      <c r="E66" s="142">
        <v>0</v>
      </c>
      <c r="F66" s="161">
        <f t="shared" si="7"/>
        <v>2000</v>
      </c>
      <c r="G66" s="161"/>
      <c r="H66" s="138"/>
    </row>
    <row r="67" spans="1:8" ht="17.25" customHeight="1" outlineLevel="1">
      <c r="A67" s="98" t="s">
        <v>172</v>
      </c>
      <c r="B67" s="142">
        <v>2000</v>
      </c>
      <c r="C67" s="97"/>
      <c r="D67" s="153">
        <f t="shared" si="6"/>
        <v>2000</v>
      </c>
      <c r="E67" s="142">
        <v>0</v>
      </c>
      <c r="F67" s="161">
        <f t="shared" si="7"/>
        <v>2000</v>
      </c>
      <c r="G67" s="161"/>
      <c r="H67" s="138"/>
    </row>
    <row r="68" spans="1:8" ht="17.25" customHeight="1" outlineLevel="1">
      <c r="A68" s="98" t="s">
        <v>49</v>
      </c>
      <c r="B68" s="142">
        <v>2000</v>
      </c>
      <c r="C68" s="97"/>
      <c r="D68" s="153">
        <f t="shared" si="6"/>
        <v>2000</v>
      </c>
      <c r="E68" s="142">
        <v>0</v>
      </c>
      <c r="F68" s="161">
        <f t="shared" si="7"/>
        <v>2000</v>
      </c>
      <c r="G68" s="161"/>
      <c r="H68" s="138"/>
    </row>
    <row r="69" spans="1:8" ht="17.25" customHeight="1" outlineLevel="1">
      <c r="A69" s="98" t="s">
        <v>173</v>
      </c>
      <c r="B69" s="142">
        <v>2000</v>
      </c>
      <c r="C69" s="97"/>
      <c r="D69" s="153">
        <f t="shared" si="6"/>
        <v>2000</v>
      </c>
      <c r="E69" s="142">
        <v>0</v>
      </c>
      <c r="F69" s="161">
        <f t="shared" si="7"/>
        <v>2000</v>
      </c>
      <c r="G69" s="161"/>
      <c r="H69" s="138"/>
    </row>
    <row r="70" spans="1:8" ht="17.25" customHeight="1" outlineLevel="1">
      <c r="A70" s="98" t="s">
        <v>54</v>
      </c>
      <c r="B70" s="142">
        <v>2000</v>
      </c>
      <c r="C70" s="97"/>
      <c r="D70" s="153">
        <f t="shared" si="6"/>
        <v>2000</v>
      </c>
      <c r="E70" s="142">
        <v>0</v>
      </c>
      <c r="F70" s="161">
        <f t="shared" si="7"/>
        <v>2000</v>
      </c>
      <c r="G70" s="161"/>
      <c r="H70" s="138"/>
    </row>
    <row r="71" spans="1:8" ht="15" outlineLevel="1">
      <c r="A71" s="101" t="s">
        <v>174</v>
      </c>
      <c r="B71" s="142">
        <v>2000</v>
      </c>
      <c r="C71" s="97"/>
      <c r="D71" s="153">
        <f t="shared" si="6"/>
        <v>2000</v>
      </c>
      <c r="E71" s="142">
        <v>0</v>
      </c>
      <c r="F71" s="161">
        <f t="shared" si="7"/>
        <v>2000</v>
      </c>
      <c r="G71" s="161"/>
      <c r="H71" s="138"/>
    </row>
    <row r="72" spans="1:8" ht="15" outlineLevel="1">
      <c r="A72" s="98" t="s">
        <v>51</v>
      </c>
      <c r="B72" s="142">
        <v>2000</v>
      </c>
      <c r="C72" s="97"/>
      <c r="D72" s="153">
        <f t="shared" si="6"/>
        <v>2000</v>
      </c>
      <c r="E72" s="142">
        <v>0</v>
      </c>
      <c r="F72" s="161">
        <f t="shared" si="7"/>
        <v>2000</v>
      </c>
      <c r="G72" s="161"/>
      <c r="H72" s="138"/>
    </row>
    <row r="73" spans="1:8" ht="15" outlineLevel="1">
      <c r="A73" s="100" t="s">
        <v>158</v>
      </c>
      <c r="B73" s="142">
        <v>2000</v>
      </c>
      <c r="C73" s="97"/>
      <c r="D73" s="153">
        <f t="shared" si="6"/>
        <v>2000</v>
      </c>
      <c r="E73" s="142">
        <v>0</v>
      </c>
      <c r="F73" s="161">
        <f t="shared" si="7"/>
        <v>2000</v>
      </c>
      <c r="G73" s="161"/>
      <c r="H73" s="138"/>
    </row>
    <row r="74" spans="1:8" ht="5.25" customHeight="1">
      <c r="A74" s="98"/>
      <c r="B74" s="142"/>
      <c r="C74" s="97"/>
      <c r="D74" s="153"/>
      <c r="E74" s="142"/>
      <c r="F74" s="161"/>
      <c r="G74" s="178"/>
      <c r="H74" s="95"/>
    </row>
    <row r="75" spans="1:8" ht="15">
      <c r="A75" s="117" t="s">
        <v>8</v>
      </c>
      <c r="B75" s="146"/>
      <c r="C75" s="126"/>
      <c r="D75" s="157"/>
      <c r="E75" s="146"/>
      <c r="F75" s="146">
        <f>F76</f>
        <v>200</v>
      </c>
      <c r="G75" s="146"/>
      <c r="H75" s="113" t="s">
        <v>26</v>
      </c>
    </row>
    <row r="76" spans="1:8" ht="30" outlineLevel="1">
      <c r="A76" s="101" t="s">
        <v>183</v>
      </c>
      <c r="B76" s="142">
        <v>200</v>
      </c>
      <c r="C76" s="97"/>
      <c r="D76" s="153">
        <f>B76</f>
        <v>200</v>
      </c>
      <c r="E76" s="142">
        <v>0</v>
      </c>
      <c r="F76" s="161">
        <f>SUM(D76-E76)</f>
        <v>200</v>
      </c>
      <c r="G76" s="161"/>
      <c r="H76" s="139"/>
    </row>
    <row r="77" spans="1:8" ht="8.25" customHeight="1">
      <c r="A77" s="98"/>
      <c r="B77" s="142"/>
      <c r="C77" s="97"/>
      <c r="D77" s="153"/>
      <c r="E77" s="142"/>
      <c r="F77" s="161"/>
      <c r="G77" s="161"/>
      <c r="H77" s="139"/>
    </row>
    <row r="78" spans="1:8" ht="15">
      <c r="A78" s="122" t="s">
        <v>175</v>
      </c>
      <c r="B78" s="147"/>
      <c r="C78" s="127"/>
      <c r="D78" s="158"/>
      <c r="E78" s="147"/>
      <c r="F78" s="158">
        <f>SUM(F79:F87)</f>
        <v>18000</v>
      </c>
      <c r="G78" s="158"/>
      <c r="H78" s="123" t="s">
        <v>26</v>
      </c>
    </row>
    <row r="79" spans="1:8" ht="15" outlineLevel="1">
      <c r="A79" s="98" t="s">
        <v>6</v>
      </c>
      <c r="B79" s="142">
        <v>2000</v>
      </c>
      <c r="C79" s="97"/>
      <c r="D79" s="153">
        <f aca="true" t="shared" si="8" ref="D79:D88">B79</f>
        <v>2000</v>
      </c>
      <c r="E79" s="142">
        <v>0</v>
      </c>
      <c r="F79" s="161">
        <f aca="true" t="shared" si="9" ref="F79:F88">SUM(D79-E79)</f>
        <v>2000</v>
      </c>
      <c r="G79" s="161"/>
      <c r="H79" s="140"/>
    </row>
    <row r="80" spans="1:8" ht="15" outlineLevel="1">
      <c r="A80" s="98" t="s">
        <v>176</v>
      </c>
      <c r="B80" s="142">
        <v>2000</v>
      </c>
      <c r="C80" s="97"/>
      <c r="D80" s="153">
        <f t="shared" si="8"/>
        <v>2000</v>
      </c>
      <c r="E80" s="142">
        <v>0</v>
      </c>
      <c r="F80" s="161">
        <f t="shared" si="9"/>
        <v>2000</v>
      </c>
      <c r="G80" s="161"/>
      <c r="H80" s="140"/>
    </row>
    <row r="81" spans="1:8" ht="15" outlineLevel="1">
      <c r="A81" s="98" t="s">
        <v>47</v>
      </c>
      <c r="B81" s="142">
        <v>2000</v>
      </c>
      <c r="C81" s="97"/>
      <c r="D81" s="153">
        <f t="shared" si="8"/>
        <v>2000</v>
      </c>
      <c r="E81" s="142">
        <v>0</v>
      </c>
      <c r="F81" s="161">
        <f t="shared" si="9"/>
        <v>2000</v>
      </c>
      <c r="G81" s="161"/>
      <c r="H81" s="140"/>
    </row>
    <row r="82" spans="1:8" ht="15" outlineLevel="1">
      <c r="A82" s="98" t="s">
        <v>18</v>
      </c>
      <c r="B82" s="142">
        <v>2000</v>
      </c>
      <c r="C82" s="97"/>
      <c r="D82" s="153">
        <f t="shared" si="8"/>
        <v>2000</v>
      </c>
      <c r="E82" s="142">
        <v>0</v>
      </c>
      <c r="F82" s="161">
        <f t="shared" si="9"/>
        <v>2000</v>
      </c>
      <c r="G82" s="161"/>
      <c r="H82" s="140"/>
    </row>
    <row r="83" spans="1:8" ht="15" outlineLevel="1">
      <c r="A83" s="101" t="s">
        <v>177</v>
      </c>
      <c r="B83" s="142">
        <v>2000</v>
      </c>
      <c r="C83" s="97"/>
      <c r="D83" s="153">
        <f t="shared" si="8"/>
        <v>2000</v>
      </c>
      <c r="E83" s="142">
        <v>0</v>
      </c>
      <c r="F83" s="161">
        <f t="shared" si="9"/>
        <v>2000</v>
      </c>
      <c r="G83" s="161"/>
      <c r="H83" s="140"/>
    </row>
    <row r="84" spans="1:8" ht="15" outlineLevel="1">
      <c r="A84" s="101" t="s">
        <v>178</v>
      </c>
      <c r="B84" s="142">
        <v>2000</v>
      </c>
      <c r="C84" s="97"/>
      <c r="D84" s="153">
        <f t="shared" si="8"/>
        <v>2000</v>
      </c>
      <c r="E84" s="142">
        <v>0</v>
      </c>
      <c r="F84" s="161">
        <f t="shared" si="9"/>
        <v>2000</v>
      </c>
      <c r="G84" s="161"/>
      <c r="H84" s="140"/>
    </row>
    <row r="85" spans="1:8" ht="15" outlineLevel="1">
      <c r="A85" s="98" t="s">
        <v>179</v>
      </c>
      <c r="B85" s="142">
        <v>2000</v>
      </c>
      <c r="C85" s="97"/>
      <c r="D85" s="153">
        <f t="shared" si="8"/>
        <v>2000</v>
      </c>
      <c r="E85" s="142">
        <v>0</v>
      </c>
      <c r="F85" s="161">
        <f t="shared" si="9"/>
        <v>2000</v>
      </c>
      <c r="G85" s="161"/>
      <c r="H85" s="140"/>
    </row>
    <row r="86" spans="1:8" ht="15" outlineLevel="1">
      <c r="A86" s="98" t="s">
        <v>180</v>
      </c>
      <c r="B86" s="142">
        <v>2000</v>
      </c>
      <c r="C86" s="97"/>
      <c r="D86" s="153">
        <f t="shared" si="8"/>
        <v>2000</v>
      </c>
      <c r="E86" s="142">
        <v>0</v>
      </c>
      <c r="F86" s="161">
        <f t="shared" si="9"/>
        <v>2000</v>
      </c>
      <c r="G86" s="161"/>
      <c r="H86" s="140"/>
    </row>
    <row r="87" spans="1:8" ht="15" outlineLevel="1">
      <c r="A87" s="101" t="s">
        <v>181</v>
      </c>
      <c r="B87" s="142">
        <v>2000</v>
      </c>
      <c r="C87" s="97"/>
      <c r="D87" s="153">
        <f t="shared" si="8"/>
        <v>2000</v>
      </c>
      <c r="E87" s="142">
        <v>0</v>
      </c>
      <c r="F87" s="161">
        <f t="shared" si="9"/>
        <v>2000</v>
      </c>
      <c r="G87" s="161"/>
      <c r="H87" s="140"/>
    </row>
    <row r="88" spans="1:8" ht="15">
      <c r="A88" s="99" t="s">
        <v>182</v>
      </c>
      <c r="B88" s="142">
        <v>2000</v>
      </c>
      <c r="C88" s="97"/>
      <c r="D88" s="153">
        <f t="shared" si="8"/>
        <v>2000</v>
      </c>
      <c r="E88" s="142">
        <v>0</v>
      </c>
      <c r="F88" s="165">
        <f t="shared" si="9"/>
        <v>2000</v>
      </c>
      <c r="G88" s="165"/>
      <c r="H88" s="140"/>
    </row>
    <row r="89" spans="1:9" ht="15">
      <c r="A89" s="118" t="s">
        <v>24</v>
      </c>
      <c r="B89" s="148"/>
      <c r="C89" s="128"/>
      <c r="D89" s="159"/>
      <c r="E89" s="148"/>
      <c r="F89" s="159">
        <f>SUM(F90:F99)</f>
        <v>10500</v>
      </c>
      <c r="G89" s="159"/>
      <c r="H89" s="114" t="s">
        <v>26</v>
      </c>
      <c r="I89" s="110"/>
    </row>
    <row r="90" spans="1:9" ht="15" outlineLevel="1">
      <c r="A90" s="98" t="s">
        <v>52</v>
      </c>
      <c r="B90" s="142">
        <v>10000</v>
      </c>
      <c r="C90" s="97"/>
      <c r="D90" s="153">
        <f>B90</f>
        <v>10000</v>
      </c>
      <c r="E90" s="142">
        <v>0</v>
      </c>
      <c r="F90" s="161">
        <f>D90-E90</f>
        <v>10000</v>
      </c>
      <c r="G90" s="161"/>
      <c r="H90" s="141"/>
      <c r="I90" s="110"/>
    </row>
    <row r="91" spans="1:9" ht="15" outlineLevel="1">
      <c r="A91" s="98" t="s">
        <v>88</v>
      </c>
      <c r="B91" s="142">
        <v>500</v>
      </c>
      <c r="C91" s="97"/>
      <c r="D91" s="153">
        <f>B91</f>
        <v>500</v>
      </c>
      <c r="E91" s="142">
        <v>0</v>
      </c>
      <c r="F91" s="161">
        <f>D91-E91</f>
        <v>500</v>
      </c>
      <c r="G91" s="161"/>
      <c r="H91" s="141"/>
      <c r="I91" s="110"/>
    </row>
    <row r="92" ht="15">
      <c r="A92" s="90"/>
    </row>
  </sheetData>
  <sheetProtection/>
  <mergeCells count="2">
    <mergeCell ref="A4:G4"/>
    <mergeCell ref="B1:F1"/>
  </mergeCells>
  <printOptions/>
  <pageMargins left="0.43" right="0.18" top="0.21" bottom="0.48" header="0.2" footer="0.2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6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8.7109375" style="56" bestFit="1" customWidth="1"/>
    <col min="2" max="2" width="10.00390625" style="56" customWidth="1"/>
    <col min="3" max="3" width="13.00390625" style="56" customWidth="1"/>
    <col min="4" max="5" width="9.8515625" style="56" customWidth="1"/>
    <col min="6" max="6" width="2.8515625" style="56" customWidth="1"/>
    <col min="7" max="7" width="14.00390625" style="56" customWidth="1"/>
    <col min="8" max="8" width="9.140625" style="56" customWidth="1"/>
    <col min="9" max="9" width="14.421875" style="56" customWidth="1"/>
    <col min="10" max="11" width="9.140625" style="56" customWidth="1"/>
    <col min="12" max="12" width="2.28125" style="56" customWidth="1"/>
    <col min="13" max="13" width="14.28125" style="56" customWidth="1"/>
    <col min="14" max="16384" width="9.140625" style="56" customWidth="1"/>
  </cols>
  <sheetData>
    <row r="1" ht="68.25" customHeight="1">
      <c r="A1" s="102"/>
    </row>
    <row r="2" spans="1:2" ht="15">
      <c r="A2" s="102"/>
      <c r="B2" s="223" t="s">
        <v>203</v>
      </c>
    </row>
    <row r="3" spans="1:2" ht="12.75">
      <c r="A3" s="56" t="s">
        <v>56</v>
      </c>
      <c r="B3" s="174">
        <f>'Наши Гости'!N6</f>
        <v>21</v>
      </c>
    </row>
    <row r="4" spans="1:3" ht="12.75">
      <c r="A4" s="56" t="s">
        <v>57</v>
      </c>
      <c r="B4" s="174">
        <f>'Наши Гости'!N9</f>
        <v>15</v>
      </c>
      <c r="C4" s="174"/>
    </row>
    <row r="5" spans="1:5" ht="12.75">
      <c r="A5" s="56" t="s">
        <v>58</v>
      </c>
      <c r="B5" s="174">
        <f>'Наши Гости'!N8</f>
        <v>3</v>
      </c>
      <c r="C5" s="174"/>
      <c r="E5" s="177" t="s">
        <v>186</v>
      </c>
    </row>
    <row r="6" spans="1:11" ht="13.5" thickBot="1">
      <c r="A6" s="204" t="s">
        <v>59</v>
      </c>
      <c r="B6" s="205">
        <f>'Наши Гости'!N10</f>
        <v>3</v>
      </c>
      <c r="C6" s="205"/>
      <c r="D6" s="204"/>
      <c r="E6" s="204"/>
      <c r="F6" s="204"/>
      <c r="G6" s="204"/>
      <c r="H6" s="204"/>
      <c r="I6" s="204"/>
      <c r="J6" s="204"/>
      <c r="K6" s="204"/>
    </row>
    <row r="7" spans="1:11" ht="12.75">
      <c r="A7" s="219"/>
      <c r="B7" s="220"/>
      <c r="C7" s="220"/>
      <c r="D7" s="219"/>
      <c r="E7" s="219"/>
      <c r="F7" s="219"/>
      <c r="G7" s="219"/>
      <c r="H7" s="219"/>
      <c r="I7" s="219"/>
      <c r="J7" s="219"/>
      <c r="K7" s="219"/>
    </row>
    <row r="8" spans="2:9" ht="23.25">
      <c r="B8" s="174"/>
      <c r="C8" s="174"/>
      <c r="I8" s="207" t="s">
        <v>198</v>
      </c>
    </row>
    <row r="9" spans="2:3" ht="12" customHeight="1" thickBot="1">
      <c r="B9" s="174"/>
      <c r="C9" s="174"/>
    </row>
    <row r="10" spans="1:17" ht="13.5" thickBot="1">
      <c r="A10" s="255" t="s">
        <v>100</v>
      </c>
      <c r="B10" s="255"/>
      <c r="C10" s="255"/>
      <c r="D10" s="255"/>
      <c r="E10" s="255"/>
      <c r="G10" s="255" t="s">
        <v>101</v>
      </c>
      <c r="H10" s="255"/>
      <c r="I10" s="255"/>
      <c r="J10" s="255"/>
      <c r="K10" s="255"/>
      <c r="M10" s="259" t="s">
        <v>102</v>
      </c>
      <c r="N10" s="259"/>
      <c r="O10" s="259"/>
      <c r="P10" s="259"/>
      <c r="Q10" s="259"/>
    </row>
    <row r="11" spans="1:17" ht="39" thickBot="1">
      <c r="A11" s="58" t="s">
        <v>60</v>
      </c>
      <c r="B11" s="59" t="s">
        <v>68</v>
      </c>
      <c r="C11" s="59" t="s">
        <v>69</v>
      </c>
      <c r="D11" s="59" t="s">
        <v>70</v>
      </c>
      <c r="E11" s="57" t="s">
        <v>71</v>
      </c>
      <c r="G11" s="58" t="s">
        <v>60</v>
      </c>
      <c r="H11" s="59" t="s">
        <v>68</v>
      </c>
      <c r="I11" s="59" t="s">
        <v>69</v>
      </c>
      <c r="J11" s="59" t="s">
        <v>70</v>
      </c>
      <c r="K11" s="57" t="s">
        <v>71</v>
      </c>
      <c r="M11" s="58" t="s">
        <v>60</v>
      </c>
      <c r="N11" s="59" t="s">
        <v>68</v>
      </c>
      <c r="O11" s="59" t="s">
        <v>69</v>
      </c>
      <c r="P11" s="59" t="s">
        <v>70</v>
      </c>
      <c r="Q11" s="57" t="s">
        <v>71</v>
      </c>
    </row>
    <row r="12" spans="1:17" ht="12.75">
      <c r="A12" s="60" t="s">
        <v>61</v>
      </c>
      <c r="B12" s="61">
        <v>0.5</v>
      </c>
      <c r="C12" s="185">
        <f>0*B4+0.5*B5</f>
        <v>1.5</v>
      </c>
      <c r="D12" s="187">
        <v>110</v>
      </c>
      <c r="E12" s="189">
        <f aca="true" t="shared" si="0" ref="E12:E18">D12*C12</f>
        <v>165</v>
      </c>
      <c r="G12" s="60" t="s">
        <v>61</v>
      </c>
      <c r="H12" s="61">
        <v>0.5</v>
      </c>
      <c r="I12" s="185">
        <f>0.3*B4+B5</f>
        <v>7.5</v>
      </c>
      <c r="J12" s="187">
        <v>110</v>
      </c>
      <c r="K12" s="197">
        <f aca="true" t="shared" si="1" ref="K12:K17">J12*I12</f>
        <v>825</v>
      </c>
      <c r="M12" s="60" t="s">
        <v>61</v>
      </c>
      <c r="N12" s="61">
        <v>0.5</v>
      </c>
      <c r="O12" s="185">
        <f>0.5*B4+1.5*B5</f>
        <v>12</v>
      </c>
      <c r="P12" s="187">
        <v>110</v>
      </c>
      <c r="Q12" s="197">
        <f aca="true" t="shared" si="2" ref="Q12:Q18">P12*O12</f>
        <v>1320</v>
      </c>
    </row>
    <row r="13" spans="1:17" ht="12.75">
      <c r="A13" s="62" t="s">
        <v>62</v>
      </c>
      <c r="B13" s="63">
        <v>0.75</v>
      </c>
      <c r="C13" s="186">
        <f>0.5*B4+0.25*B5</f>
        <v>8.25</v>
      </c>
      <c r="D13" s="188">
        <v>100</v>
      </c>
      <c r="E13" s="190">
        <f t="shared" si="0"/>
        <v>825</v>
      </c>
      <c r="G13" s="62" t="s">
        <v>62</v>
      </c>
      <c r="H13" s="63">
        <v>0.75</v>
      </c>
      <c r="I13" s="186">
        <f>B4/2+B5/2</f>
        <v>9</v>
      </c>
      <c r="J13" s="188">
        <v>100</v>
      </c>
      <c r="K13" s="198">
        <f t="shared" si="1"/>
        <v>900</v>
      </c>
      <c r="M13" s="62" t="s">
        <v>62</v>
      </c>
      <c r="N13" s="63">
        <v>0.75</v>
      </c>
      <c r="O13" s="186">
        <f>B4+0.5*B5</f>
        <v>16.5</v>
      </c>
      <c r="P13" s="188">
        <v>100</v>
      </c>
      <c r="Q13" s="198">
        <f t="shared" si="2"/>
        <v>1650</v>
      </c>
    </row>
    <row r="14" spans="1:17" ht="12.75">
      <c r="A14" s="62" t="s">
        <v>63</v>
      </c>
      <c r="B14" s="63">
        <v>0.75</v>
      </c>
      <c r="C14" s="186">
        <f>0.5*B4+0.25*B5</f>
        <v>8.25</v>
      </c>
      <c r="D14" s="188">
        <v>100</v>
      </c>
      <c r="E14" s="190">
        <f t="shared" si="0"/>
        <v>825</v>
      </c>
      <c r="G14" s="62" t="s">
        <v>63</v>
      </c>
      <c r="H14" s="63">
        <v>0.75</v>
      </c>
      <c r="I14" s="186">
        <f>B4/2+B5/2</f>
        <v>9</v>
      </c>
      <c r="J14" s="188">
        <v>100</v>
      </c>
      <c r="K14" s="198">
        <f t="shared" si="1"/>
        <v>900</v>
      </c>
      <c r="M14" s="62" t="s">
        <v>63</v>
      </c>
      <c r="N14" s="63">
        <v>0.75</v>
      </c>
      <c r="O14" s="186">
        <f>B4+0.5*B5</f>
        <v>16.5</v>
      </c>
      <c r="P14" s="188">
        <v>100</v>
      </c>
      <c r="Q14" s="198">
        <f t="shared" si="2"/>
        <v>1650</v>
      </c>
    </row>
    <row r="15" spans="1:17" ht="12.75">
      <c r="A15" s="62" t="s">
        <v>64</v>
      </c>
      <c r="B15" s="63">
        <v>0.75</v>
      </c>
      <c r="C15" s="186">
        <f>0.3*B4+0.3*B5</f>
        <v>5.4</v>
      </c>
      <c r="D15" s="188">
        <v>110</v>
      </c>
      <c r="E15" s="190">
        <f t="shared" si="0"/>
        <v>594</v>
      </c>
      <c r="G15" s="62" t="s">
        <v>64</v>
      </c>
      <c r="H15" s="63">
        <v>0.75</v>
      </c>
      <c r="I15" s="186">
        <f>0.5*B3</f>
        <v>10.5</v>
      </c>
      <c r="J15" s="188">
        <v>110</v>
      </c>
      <c r="K15" s="198">
        <f t="shared" si="1"/>
        <v>1155</v>
      </c>
      <c r="M15" s="62" t="s">
        <v>64</v>
      </c>
      <c r="N15" s="63">
        <v>0.75</v>
      </c>
      <c r="O15" s="186">
        <f>B4+0.5*B5+0.5*B6</f>
        <v>18</v>
      </c>
      <c r="P15" s="188">
        <v>110</v>
      </c>
      <c r="Q15" s="198">
        <f t="shared" si="2"/>
        <v>1980</v>
      </c>
    </row>
    <row r="16" spans="1:17" ht="13.5" thickBot="1">
      <c r="A16" s="64" t="s">
        <v>65</v>
      </c>
      <c r="B16" s="202">
        <v>1</v>
      </c>
      <c r="C16" s="196">
        <v>10</v>
      </c>
      <c r="D16" s="183">
        <v>200</v>
      </c>
      <c r="E16" s="191">
        <f t="shared" si="0"/>
        <v>2000</v>
      </c>
      <c r="G16" s="64" t="s">
        <v>65</v>
      </c>
      <c r="H16" s="65">
        <v>1</v>
      </c>
      <c r="I16" s="196">
        <v>10</v>
      </c>
      <c r="J16" s="183">
        <v>200</v>
      </c>
      <c r="K16" s="199">
        <f t="shared" si="1"/>
        <v>2000</v>
      </c>
      <c r="M16" s="64" t="s">
        <v>65</v>
      </c>
      <c r="N16" s="65">
        <v>1</v>
      </c>
      <c r="O16" s="196">
        <v>10</v>
      </c>
      <c r="P16" s="183">
        <v>200</v>
      </c>
      <c r="Q16" s="199">
        <f t="shared" si="2"/>
        <v>2000</v>
      </c>
    </row>
    <row r="17" spans="1:17" ht="12.75">
      <c r="A17" s="60" t="s">
        <v>66</v>
      </c>
      <c r="B17" s="61">
        <v>2</v>
      </c>
      <c r="C17" s="185">
        <f>B3*0.5/2</f>
        <v>5.25</v>
      </c>
      <c r="D17" s="187">
        <v>60</v>
      </c>
      <c r="E17" s="189">
        <f t="shared" si="0"/>
        <v>315</v>
      </c>
      <c r="G17" s="60" t="s">
        <v>66</v>
      </c>
      <c r="H17" s="61">
        <v>2</v>
      </c>
      <c r="I17" s="185">
        <f>0.5*B3/2</f>
        <v>5.25</v>
      </c>
      <c r="J17" s="187">
        <v>60</v>
      </c>
      <c r="K17" s="197">
        <f t="shared" si="1"/>
        <v>315</v>
      </c>
      <c r="M17" s="60" t="s">
        <v>66</v>
      </c>
      <c r="N17" s="61">
        <v>2</v>
      </c>
      <c r="O17" s="185">
        <f>(0.5*B4+B5+0.5*B6)/2</f>
        <v>6</v>
      </c>
      <c r="P17" s="187">
        <v>60</v>
      </c>
      <c r="Q17" s="197">
        <f t="shared" si="2"/>
        <v>360</v>
      </c>
    </row>
    <row r="18" spans="1:17" ht="13.5" thickBot="1">
      <c r="A18" s="66" t="s">
        <v>67</v>
      </c>
      <c r="B18" s="67">
        <v>1.5</v>
      </c>
      <c r="C18" s="194">
        <f>B3/1.5</f>
        <v>14</v>
      </c>
      <c r="D18" s="195">
        <v>20</v>
      </c>
      <c r="E18" s="192">
        <f t="shared" si="0"/>
        <v>280</v>
      </c>
      <c r="G18" s="66" t="s">
        <v>67</v>
      </c>
      <c r="H18" s="67">
        <v>1.5</v>
      </c>
      <c r="I18" s="194">
        <f>(1.5*B4+B5*1.5+B6)/1.5</f>
        <v>20</v>
      </c>
      <c r="J18" s="195">
        <v>20</v>
      </c>
      <c r="K18" s="201">
        <f>J18*I18</f>
        <v>400</v>
      </c>
      <c r="M18" s="66" t="s">
        <v>67</v>
      </c>
      <c r="N18" s="67">
        <v>1.5</v>
      </c>
      <c r="O18" s="194">
        <f>(B4*1.5+B5*1.5+B6)/1.5</f>
        <v>20</v>
      </c>
      <c r="P18" s="195">
        <v>20</v>
      </c>
      <c r="Q18" s="200">
        <f t="shared" si="2"/>
        <v>400</v>
      </c>
    </row>
    <row r="19" spans="1:17" ht="13.5" thickBot="1">
      <c r="A19" s="256" t="s">
        <v>72</v>
      </c>
      <c r="B19" s="257"/>
      <c r="C19" s="257"/>
      <c r="D19" s="257"/>
      <c r="E19" s="193">
        <f>SUM(E12:E18)</f>
        <v>5004</v>
      </c>
      <c r="G19" s="256" t="s">
        <v>72</v>
      </c>
      <c r="H19" s="257"/>
      <c r="I19" s="257"/>
      <c r="J19" s="257"/>
      <c r="K19" s="68">
        <f>SUM(K12:K18)</f>
        <v>6495</v>
      </c>
      <c r="M19" s="256" t="s">
        <v>72</v>
      </c>
      <c r="N19" s="257"/>
      <c r="O19" s="257"/>
      <c r="P19" s="258"/>
      <c r="Q19" s="203">
        <f>SUM(Q12:Q18)</f>
        <v>9360</v>
      </c>
    </row>
    <row r="21" spans="6:12" ht="13.5" thickBot="1">
      <c r="F21" s="208"/>
      <c r="G21" s="210" t="s">
        <v>199</v>
      </c>
      <c r="H21" s="208"/>
      <c r="I21" s="208"/>
      <c r="J21" s="208"/>
      <c r="K21" s="208"/>
      <c r="L21" s="208"/>
    </row>
    <row r="22" spans="6:12" ht="26.25" thickBot="1">
      <c r="F22" s="208"/>
      <c r="G22" s="58" t="s">
        <v>60</v>
      </c>
      <c r="H22" s="59" t="s">
        <v>68</v>
      </c>
      <c r="I22" s="59" t="s">
        <v>69</v>
      </c>
      <c r="J22" s="59" t="s">
        <v>70</v>
      </c>
      <c r="K22" s="209" t="s">
        <v>71</v>
      </c>
      <c r="L22" s="208"/>
    </row>
    <row r="23" spans="2:12" ht="12.75">
      <c r="B23" s="206" t="s">
        <v>200</v>
      </c>
      <c r="F23" s="208"/>
      <c r="G23" s="60" t="s">
        <v>61</v>
      </c>
      <c r="H23" s="61">
        <v>0.5</v>
      </c>
      <c r="I23" s="211">
        <v>55</v>
      </c>
      <c r="J23" s="187">
        <v>50</v>
      </c>
      <c r="K23" s="212">
        <f aca="true" t="shared" si="3" ref="K23:K30">J23*I23</f>
        <v>2750</v>
      </c>
      <c r="L23" s="208"/>
    </row>
    <row r="24" spans="6:12" ht="13.5" thickBot="1">
      <c r="F24" s="208"/>
      <c r="G24" s="62" t="s">
        <v>62</v>
      </c>
      <c r="H24" s="63">
        <v>0.75</v>
      </c>
      <c r="I24" s="213">
        <v>30</v>
      </c>
      <c r="J24" s="188">
        <v>95</v>
      </c>
      <c r="K24" s="214">
        <f t="shared" si="3"/>
        <v>2850</v>
      </c>
      <c r="L24" s="208"/>
    </row>
    <row r="25" spans="1:12" ht="13.5" thickBot="1">
      <c r="A25" s="75"/>
      <c r="B25" s="76"/>
      <c r="C25" s="76"/>
      <c r="D25" s="77"/>
      <c r="F25" s="208"/>
      <c r="G25" s="62" t="s">
        <v>145</v>
      </c>
      <c r="H25" s="63">
        <v>1</v>
      </c>
      <c r="I25" s="213">
        <v>1</v>
      </c>
      <c r="J25" s="188">
        <v>150</v>
      </c>
      <c r="K25" s="214">
        <f t="shared" si="3"/>
        <v>150</v>
      </c>
      <c r="L25" s="208"/>
    </row>
    <row r="26" spans="1:12" ht="13.5" thickBot="1">
      <c r="A26" s="69" t="s">
        <v>60</v>
      </c>
      <c r="B26" s="70" t="s">
        <v>73</v>
      </c>
      <c r="C26" s="70" t="s">
        <v>74</v>
      </c>
      <c r="D26" s="235" t="s">
        <v>71</v>
      </c>
      <c r="F26" s="208"/>
      <c r="G26" s="62" t="s">
        <v>63</v>
      </c>
      <c r="H26" s="63">
        <v>0.75</v>
      </c>
      <c r="I26" s="213">
        <v>20</v>
      </c>
      <c r="J26" s="188">
        <v>95</v>
      </c>
      <c r="K26" s="214">
        <f t="shared" si="3"/>
        <v>1900</v>
      </c>
      <c r="L26" s="208"/>
    </row>
    <row r="27" spans="1:12" ht="12.75">
      <c r="A27" s="60" t="s">
        <v>75</v>
      </c>
      <c r="B27" s="187">
        <v>5</v>
      </c>
      <c r="C27" s="187">
        <v>100</v>
      </c>
      <c r="D27" s="236">
        <f aca="true" t="shared" si="4" ref="D27:D32">B27*C27</f>
        <v>500</v>
      </c>
      <c r="F27" s="208"/>
      <c r="G27" s="62" t="s">
        <v>64</v>
      </c>
      <c r="H27" s="63">
        <v>0.75</v>
      </c>
      <c r="I27" s="213">
        <v>42</v>
      </c>
      <c r="J27" s="188">
        <v>100</v>
      </c>
      <c r="K27" s="214">
        <f t="shared" si="3"/>
        <v>4200</v>
      </c>
      <c r="L27" s="208"/>
    </row>
    <row r="28" spans="1:12" ht="13.5" thickBot="1">
      <c r="A28" s="62" t="s">
        <v>76</v>
      </c>
      <c r="B28" s="188">
        <v>3</v>
      </c>
      <c r="C28" s="188">
        <v>80</v>
      </c>
      <c r="D28" s="237">
        <f t="shared" si="4"/>
        <v>240</v>
      </c>
      <c r="F28" s="208"/>
      <c r="G28" s="64" t="s">
        <v>65</v>
      </c>
      <c r="H28" s="65">
        <v>1</v>
      </c>
      <c r="I28" s="184">
        <v>10</v>
      </c>
      <c r="J28" s="183">
        <v>200</v>
      </c>
      <c r="K28" s="215">
        <f t="shared" si="3"/>
        <v>2000</v>
      </c>
      <c r="L28" s="208"/>
    </row>
    <row r="29" spans="1:12" ht="12.75">
      <c r="A29" s="62" t="s">
        <v>77</v>
      </c>
      <c r="B29" s="188">
        <v>3</v>
      </c>
      <c r="C29" s="188">
        <v>50</v>
      </c>
      <c r="D29" s="237">
        <f t="shared" si="4"/>
        <v>150</v>
      </c>
      <c r="F29" s="208"/>
      <c r="G29" s="60" t="s">
        <v>66</v>
      </c>
      <c r="H29" s="61">
        <v>2</v>
      </c>
      <c r="I29" s="211">
        <v>30</v>
      </c>
      <c r="J29" s="187">
        <v>59</v>
      </c>
      <c r="K29" s="212">
        <f t="shared" si="3"/>
        <v>1770</v>
      </c>
      <c r="L29" s="208"/>
    </row>
    <row r="30" spans="1:12" ht="13.5" thickBot="1">
      <c r="A30" s="62" t="s">
        <v>78</v>
      </c>
      <c r="B30" s="188">
        <v>2</v>
      </c>
      <c r="C30" s="188">
        <v>60</v>
      </c>
      <c r="D30" s="237">
        <f t="shared" si="4"/>
        <v>120</v>
      </c>
      <c r="F30" s="208"/>
      <c r="G30" s="66" t="s">
        <v>67</v>
      </c>
      <c r="H30" s="67">
        <v>1.5</v>
      </c>
      <c r="I30" s="216">
        <v>30</v>
      </c>
      <c r="J30" s="195">
        <v>14.2</v>
      </c>
      <c r="K30" s="217">
        <f t="shared" si="3"/>
        <v>426</v>
      </c>
      <c r="L30" s="208"/>
    </row>
    <row r="31" spans="1:12" ht="13.5" thickBot="1">
      <c r="A31" s="66" t="s">
        <v>79</v>
      </c>
      <c r="B31" s="195">
        <v>3</v>
      </c>
      <c r="C31" s="195">
        <v>80</v>
      </c>
      <c r="D31" s="238">
        <f t="shared" si="4"/>
        <v>240</v>
      </c>
      <c r="F31" s="208"/>
      <c r="G31" s="256" t="s">
        <v>72</v>
      </c>
      <c r="H31" s="257"/>
      <c r="I31" s="257"/>
      <c r="J31" s="258"/>
      <c r="K31" s="203">
        <f>SUM(K23:K30)</f>
        <v>16046</v>
      </c>
      <c r="L31" s="208"/>
    </row>
    <row r="32" spans="1:12" ht="13.5" thickBot="1">
      <c r="A32" s="78" t="s">
        <v>107</v>
      </c>
      <c r="B32" s="218">
        <v>3</v>
      </c>
      <c r="C32" s="218">
        <v>60</v>
      </c>
      <c r="D32" s="239">
        <f t="shared" si="4"/>
        <v>180</v>
      </c>
      <c r="F32" s="208"/>
      <c r="G32" s="208"/>
      <c r="H32" s="208"/>
      <c r="I32" s="208"/>
      <c r="J32" s="208"/>
      <c r="K32" s="208"/>
      <c r="L32" s="208"/>
    </row>
    <row r="33" spans="1:13" ht="13.5" thickBot="1">
      <c r="A33" s="252" t="s">
        <v>72</v>
      </c>
      <c r="B33" s="253"/>
      <c r="C33" s="254"/>
      <c r="D33" s="240">
        <f>SUM(D27:D32)</f>
        <v>1430</v>
      </c>
      <c r="F33" s="173"/>
      <c r="G33" s="173"/>
      <c r="H33" s="173"/>
      <c r="I33" s="173"/>
      <c r="J33" s="173"/>
      <c r="K33" s="173"/>
      <c r="L33" s="173"/>
      <c r="M33" s="173"/>
    </row>
    <row r="34" spans="6:13" ht="12.75">
      <c r="F34" s="173"/>
      <c r="G34" s="173"/>
      <c r="H34" s="173"/>
      <c r="I34" s="173"/>
      <c r="J34" s="173"/>
      <c r="K34" s="173"/>
      <c r="L34" s="173"/>
      <c r="M34" s="173"/>
    </row>
    <row r="35" spans="6:13" ht="12.75">
      <c r="F35" s="173"/>
      <c r="K35" s="173"/>
      <c r="L35" s="173"/>
      <c r="M35" s="173"/>
    </row>
    <row r="40" ht="12.75">
      <c r="E40" s="74"/>
    </row>
    <row r="49" ht="12.75" hidden="1"/>
    <row r="50" ht="12.75" hidden="1"/>
    <row r="51" ht="12.75" hidden="1"/>
    <row r="52" ht="12.75" hidden="1"/>
    <row r="53" ht="12.75">
      <c r="G53" s="88"/>
    </row>
    <row r="54" ht="12.75">
      <c r="G54" s="88"/>
    </row>
    <row r="55" ht="12.75">
      <c r="G55" s="88"/>
    </row>
    <row r="56" ht="12.75">
      <c r="G56" s="88"/>
    </row>
    <row r="57" ht="12.75">
      <c r="G57" s="88"/>
    </row>
    <row r="58" spans="6:7" ht="12.75">
      <c r="F58" s="87"/>
      <c r="G58" s="88"/>
    </row>
    <row r="59" spans="6:7" ht="12.75">
      <c r="F59" s="87"/>
      <c r="G59" s="88"/>
    </row>
    <row r="60" spans="6:7" ht="12.75">
      <c r="F60" s="87"/>
      <c r="G60" s="88"/>
    </row>
    <row r="61" spans="6:7" ht="12.75">
      <c r="F61" s="87"/>
      <c r="G61" s="88"/>
    </row>
    <row r="62" spans="6:7" ht="12.75">
      <c r="F62" s="87"/>
      <c r="G62" s="88"/>
    </row>
    <row r="63" ht="12.75">
      <c r="F63" s="87"/>
    </row>
    <row r="64" ht="12.75">
      <c r="F64" s="87"/>
    </row>
  </sheetData>
  <sheetProtection/>
  <mergeCells count="8">
    <mergeCell ref="A33:C33"/>
    <mergeCell ref="A10:E10"/>
    <mergeCell ref="G10:K10"/>
    <mergeCell ref="G19:J19"/>
    <mergeCell ref="M19:P19"/>
    <mergeCell ref="M10:Q10"/>
    <mergeCell ref="G31:J31"/>
    <mergeCell ref="A19:D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outlinePr summaryBelow="0"/>
  </sheetPr>
  <dimension ref="A1:AJ113"/>
  <sheetViews>
    <sheetView showGridLines="0" zoomScalePageLayoutView="0" workbookViewId="0" topLeftCell="A1">
      <selection activeCell="G1" sqref="G1"/>
    </sheetView>
  </sheetViews>
  <sheetFormatPr defaultColWidth="9.140625" defaultRowHeight="12.75" outlineLevelCol="1"/>
  <cols>
    <col min="1" max="1" width="2.8515625" style="9" bestFit="1" customWidth="1"/>
    <col min="2" max="2" width="25.140625" style="19" customWidth="1" outlineLevel="1"/>
    <col min="3" max="3" width="4.7109375" style="19" customWidth="1" outlineLevel="1"/>
    <col min="4" max="4" width="9.7109375" style="31" customWidth="1" outlineLevel="1"/>
    <col min="5" max="5" width="9.28125" style="32" customWidth="1" outlineLevel="1"/>
    <col min="6" max="6" width="7.8515625" style="33" customWidth="1"/>
    <col min="7" max="7" width="24.7109375" style="19" customWidth="1" outlineLevel="1"/>
    <col min="8" max="8" width="4.8515625" style="19" customWidth="1" outlineLevel="1"/>
    <col min="9" max="9" width="9.7109375" style="31" customWidth="1" outlineLevel="1"/>
    <col min="10" max="10" width="9.28125" style="21" customWidth="1" outlineLevel="1"/>
    <col min="11" max="11" width="7.140625" style="33" customWidth="1"/>
    <col min="12" max="12" width="9.140625" style="9" customWidth="1"/>
    <col min="13" max="13" width="12.28125" style="9" bestFit="1" customWidth="1"/>
    <col min="14" max="16384" width="9.140625" style="9" customWidth="1"/>
  </cols>
  <sheetData>
    <row r="1" spans="1:11" ht="78.75" customHeight="1">
      <c r="A1" s="102"/>
      <c r="B1" s="10"/>
      <c r="C1" s="10"/>
      <c r="D1" s="21"/>
      <c r="E1" s="21"/>
      <c r="F1" s="21"/>
      <c r="G1" s="10" t="s">
        <v>201</v>
      </c>
      <c r="H1" s="10"/>
      <c r="I1" s="21"/>
      <c r="K1" s="21"/>
    </row>
    <row r="2" spans="2:13" ht="10.5">
      <c r="B2" s="10"/>
      <c r="C2" s="10"/>
      <c r="D2" s="21"/>
      <c r="E2" s="21"/>
      <c r="F2" s="21"/>
      <c r="G2" s="10"/>
      <c r="H2" s="10"/>
      <c r="I2" s="21"/>
      <c r="K2" s="21"/>
      <c r="M2" s="9" t="s">
        <v>202</v>
      </c>
    </row>
    <row r="3" spans="2:12" ht="15" customHeight="1" thickBot="1">
      <c r="B3" s="10"/>
      <c r="C3" s="10" t="s">
        <v>27</v>
      </c>
      <c r="D3" s="18" t="s">
        <v>28</v>
      </c>
      <c r="E3" s="18" t="s">
        <v>14</v>
      </c>
      <c r="F3" s="21" t="s">
        <v>29</v>
      </c>
      <c r="G3" s="10"/>
      <c r="H3" s="10" t="s">
        <v>27</v>
      </c>
      <c r="I3" s="18" t="s">
        <v>28</v>
      </c>
      <c r="J3" s="18" t="s">
        <v>14</v>
      </c>
      <c r="K3" s="21" t="s">
        <v>29</v>
      </c>
      <c r="L3" s="10"/>
    </row>
    <row r="4" spans="1:36" s="29" customFormat="1" ht="13.5" thickBot="1">
      <c r="A4" s="29" t="s">
        <v>111</v>
      </c>
      <c r="B4" s="22" t="s">
        <v>12</v>
      </c>
      <c r="C4" s="23">
        <f>SUM(C5:C46)</f>
        <v>15</v>
      </c>
      <c r="D4" s="24">
        <f>SUM(D5:D46)</f>
        <v>36</v>
      </c>
      <c r="E4" s="37">
        <f>SUM(E5:E46)</f>
        <v>15</v>
      </c>
      <c r="F4" s="41" t="s">
        <v>5</v>
      </c>
      <c r="G4" s="25" t="s">
        <v>13</v>
      </c>
      <c r="H4" s="26">
        <f>SUM(H5:H46)</f>
        <v>6</v>
      </c>
      <c r="I4" s="27">
        <f>SUM(I5:I46)</f>
        <v>26</v>
      </c>
      <c r="J4" s="28">
        <f>SUM(J5:J46)</f>
        <v>6</v>
      </c>
      <c r="K4" s="36" t="s">
        <v>7</v>
      </c>
      <c r="L4" s="10"/>
      <c r="M4" s="221" t="s">
        <v>193</v>
      </c>
      <c r="N4" s="225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s="11" customFormat="1" ht="13.5" thickBot="1">
      <c r="A5" s="20">
        <v>1</v>
      </c>
      <c r="B5" s="42"/>
      <c r="C5" s="228">
        <f>E5</f>
        <v>1</v>
      </c>
      <c r="D5" s="229">
        <v>1</v>
      </c>
      <c r="E5" s="229">
        <v>1</v>
      </c>
      <c r="F5" s="40"/>
      <c r="G5" s="49"/>
      <c r="H5" s="232">
        <f>J5</f>
        <v>0</v>
      </c>
      <c r="I5" s="46">
        <v>1</v>
      </c>
      <c r="J5" s="46">
        <v>0</v>
      </c>
      <c r="K5" s="266"/>
      <c r="L5" s="10"/>
      <c r="M5" s="221" t="s">
        <v>194</v>
      </c>
      <c r="N5" s="226">
        <f>D4+I4</f>
        <v>62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11" customFormat="1" ht="13.5" thickBot="1">
      <c r="A6" s="20">
        <v>2</v>
      </c>
      <c r="B6" s="42"/>
      <c r="C6" s="228">
        <f aca="true" t="shared" si="0" ref="C6:C38">E6</f>
        <v>0</v>
      </c>
      <c r="D6" s="229">
        <v>1</v>
      </c>
      <c r="E6" s="229">
        <v>0</v>
      </c>
      <c r="F6" s="40"/>
      <c r="G6" s="49"/>
      <c r="H6" s="232">
        <f aca="true" t="shared" si="1" ref="H6:H30">J6</f>
        <v>0</v>
      </c>
      <c r="I6" s="46">
        <v>1</v>
      </c>
      <c r="J6" s="46">
        <v>0</v>
      </c>
      <c r="K6" s="262"/>
      <c r="L6" s="10"/>
      <c r="M6" s="221" t="s">
        <v>14</v>
      </c>
      <c r="N6" s="233">
        <f>E4+J4</f>
        <v>21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11" customFormat="1" ht="13.5" thickBot="1">
      <c r="A7" s="20">
        <v>3</v>
      </c>
      <c r="B7" s="42"/>
      <c r="C7" s="228">
        <f t="shared" si="0"/>
        <v>1</v>
      </c>
      <c r="D7" s="229">
        <v>1</v>
      </c>
      <c r="E7" s="229">
        <v>1</v>
      </c>
      <c r="F7" s="263" t="s">
        <v>205</v>
      </c>
      <c r="G7" s="49"/>
      <c r="H7" s="232">
        <f t="shared" si="1"/>
        <v>0</v>
      </c>
      <c r="I7" s="46">
        <v>1</v>
      </c>
      <c r="J7" s="46">
        <v>0</v>
      </c>
      <c r="K7" s="260"/>
      <c r="L7" s="10"/>
      <c r="M7" s="10"/>
      <c r="N7" s="227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11" customFormat="1" ht="13.5" thickBot="1">
      <c r="A8" s="20">
        <v>4</v>
      </c>
      <c r="B8" s="42"/>
      <c r="C8" s="228">
        <f t="shared" si="0"/>
        <v>1</v>
      </c>
      <c r="D8" s="229">
        <v>1</v>
      </c>
      <c r="E8" s="229">
        <v>1</v>
      </c>
      <c r="F8" s="264"/>
      <c r="G8" s="49"/>
      <c r="H8" s="232">
        <f t="shared" si="1"/>
        <v>0</v>
      </c>
      <c r="I8" s="46">
        <v>1</v>
      </c>
      <c r="J8" s="46">
        <v>0</v>
      </c>
      <c r="K8" s="261"/>
      <c r="L8" s="10"/>
      <c r="M8" s="222" t="s">
        <v>195</v>
      </c>
      <c r="N8" s="226">
        <f>F39+K39</f>
        <v>3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11" customFormat="1" ht="13.5" thickBot="1">
      <c r="A9" s="20">
        <v>5</v>
      </c>
      <c r="B9" s="42"/>
      <c r="C9" s="228">
        <f t="shared" si="0"/>
        <v>1</v>
      </c>
      <c r="D9" s="229">
        <v>1</v>
      </c>
      <c r="E9" s="229">
        <v>1</v>
      </c>
      <c r="F9" s="265"/>
      <c r="G9" s="49"/>
      <c r="H9" s="232">
        <f t="shared" si="1"/>
        <v>0</v>
      </c>
      <c r="I9" s="46">
        <v>1</v>
      </c>
      <c r="J9" s="46">
        <v>0</v>
      </c>
      <c r="K9" s="261"/>
      <c r="L9" s="10"/>
      <c r="M9" s="222" t="s">
        <v>196</v>
      </c>
      <c r="N9" s="226">
        <f>F40+K40</f>
        <v>15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11" customFormat="1" ht="13.5" thickBot="1">
      <c r="A10" s="20">
        <v>6</v>
      </c>
      <c r="B10" s="42"/>
      <c r="C10" s="228">
        <f t="shared" si="0"/>
        <v>0</v>
      </c>
      <c r="D10" s="229">
        <v>1</v>
      </c>
      <c r="E10" s="229">
        <v>0</v>
      </c>
      <c r="F10" s="270" t="s">
        <v>103</v>
      </c>
      <c r="G10" s="49"/>
      <c r="H10" s="232">
        <f t="shared" si="1"/>
        <v>0</v>
      </c>
      <c r="I10" s="46">
        <v>1</v>
      </c>
      <c r="J10" s="46">
        <v>0</v>
      </c>
      <c r="K10" s="262"/>
      <c r="L10" s="10"/>
      <c r="M10" s="222" t="s">
        <v>197</v>
      </c>
      <c r="N10" s="226">
        <f>F41+K41</f>
        <v>3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11" customFormat="1" ht="11.25" thickBot="1">
      <c r="A11" s="20">
        <v>7</v>
      </c>
      <c r="B11" s="42"/>
      <c r="C11" s="228">
        <f t="shared" si="0"/>
        <v>1</v>
      </c>
      <c r="D11" s="229">
        <v>1</v>
      </c>
      <c r="E11" s="229">
        <v>1</v>
      </c>
      <c r="F11" s="272"/>
      <c r="G11" s="49"/>
      <c r="H11" s="232">
        <f t="shared" si="1"/>
        <v>0</v>
      </c>
      <c r="I11" s="46">
        <v>1</v>
      </c>
      <c r="J11" s="46">
        <v>0</v>
      </c>
      <c r="K11" s="260"/>
      <c r="L11" s="10"/>
      <c r="M11" s="231" t="s">
        <v>207</v>
      </c>
      <c r="N11" s="234">
        <f>SUM(N8:N10)</f>
        <v>21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s="11" customFormat="1" ht="11.25" thickBot="1">
      <c r="A12" s="20">
        <v>8</v>
      </c>
      <c r="B12" s="42"/>
      <c r="C12" s="228">
        <f t="shared" si="0"/>
        <v>0</v>
      </c>
      <c r="D12" s="229">
        <v>1</v>
      </c>
      <c r="E12" s="229">
        <v>0</v>
      </c>
      <c r="F12" s="271"/>
      <c r="G12" s="49"/>
      <c r="H12" s="232">
        <f t="shared" si="1"/>
        <v>0</v>
      </c>
      <c r="I12" s="46">
        <v>1</v>
      </c>
      <c r="J12" s="46">
        <v>0</v>
      </c>
      <c r="K12" s="262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11" customFormat="1" ht="13.5" customHeight="1" thickBot="1">
      <c r="A13" s="20">
        <v>9</v>
      </c>
      <c r="B13" s="42"/>
      <c r="C13" s="228">
        <f t="shared" si="0"/>
        <v>0</v>
      </c>
      <c r="D13" s="229">
        <v>1</v>
      </c>
      <c r="E13" s="229">
        <v>0</v>
      </c>
      <c r="F13" s="270" t="s">
        <v>103</v>
      </c>
      <c r="G13" s="49"/>
      <c r="H13" s="232">
        <f t="shared" si="1"/>
        <v>1</v>
      </c>
      <c r="I13" s="46">
        <v>1</v>
      </c>
      <c r="J13" s="46">
        <v>1</v>
      </c>
      <c r="K13" s="267" t="s">
        <v>103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s="11" customFormat="1" ht="11.25" thickBot="1">
      <c r="A14" s="20">
        <v>10</v>
      </c>
      <c r="B14" s="42"/>
      <c r="C14" s="228">
        <f t="shared" si="0"/>
        <v>1</v>
      </c>
      <c r="D14" s="229">
        <v>1</v>
      </c>
      <c r="E14" s="229">
        <v>1</v>
      </c>
      <c r="F14" s="272"/>
      <c r="G14" s="49"/>
      <c r="H14" s="232">
        <f t="shared" si="1"/>
        <v>1</v>
      </c>
      <c r="I14" s="46">
        <v>1</v>
      </c>
      <c r="J14" s="46">
        <v>1</v>
      </c>
      <c r="K14" s="268"/>
      <c r="L14" s="10"/>
      <c r="M14" s="230" t="s">
        <v>103</v>
      </c>
      <c r="N14" s="10" t="s">
        <v>204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s="11" customFormat="1" ht="11.25" thickBot="1">
      <c r="A15" s="20">
        <v>11</v>
      </c>
      <c r="B15" s="42"/>
      <c r="C15" s="228">
        <f t="shared" si="0"/>
        <v>0</v>
      </c>
      <c r="D15" s="229">
        <v>1</v>
      </c>
      <c r="E15" s="229">
        <v>0</v>
      </c>
      <c r="F15" s="271"/>
      <c r="G15" s="49"/>
      <c r="H15" s="232">
        <f t="shared" si="1"/>
        <v>1</v>
      </c>
      <c r="I15" s="46">
        <v>1</v>
      </c>
      <c r="J15" s="46">
        <v>1</v>
      </c>
      <c r="K15" s="269"/>
      <c r="L15" s="10"/>
      <c r="M15" s="231" t="s">
        <v>205</v>
      </c>
      <c r="N15" s="10" t="s">
        <v>206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s="11" customFormat="1" ht="11.25" thickBot="1">
      <c r="A16" s="20">
        <v>12</v>
      </c>
      <c r="B16" s="42"/>
      <c r="C16" s="228">
        <f t="shared" si="0"/>
        <v>0</v>
      </c>
      <c r="D16" s="229">
        <v>1</v>
      </c>
      <c r="E16" s="229">
        <v>0</v>
      </c>
      <c r="F16" s="270"/>
      <c r="G16" s="49"/>
      <c r="H16" s="232">
        <f t="shared" si="1"/>
        <v>0</v>
      </c>
      <c r="I16" s="46">
        <v>1</v>
      </c>
      <c r="J16" s="46">
        <v>0</v>
      </c>
      <c r="K16" s="26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s="11" customFormat="1" ht="11.25" thickBot="1">
      <c r="A17" s="20">
        <v>13</v>
      </c>
      <c r="B17" s="42"/>
      <c r="C17" s="228">
        <f t="shared" si="0"/>
        <v>0</v>
      </c>
      <c r="D17" s="229">
        <v>1</v>
      </c>
      <c r="E17" s="229">
        <v>0</v>
      </c>
      <c r="F17" s="271"/>
      <c r="G17" s="49"/>
      <c r="H17" s="232">
        <f t="shared" si="1"/>
        <v>0</v>
      </c>
      <c r="I17" s="46">
        <v>1</v>
      </c>
      <c r="J17" s="46">
        <v>0</v>
      </c>
      <c r="K17" s="262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s="11" customFormat="1" ht="11.25" thickBot="1">
      <c r="A18" s="20">
        <v>14</v>
      </c>
      <c r="B18" s="42"/>
      <c r="C18" s="228">
        <f t="shared" si="0"/>
        <v>0</v>
      </c>
      <c r="D18" s="229">
        <v>1</v>
      </c>
      <c r="E18" s="229">
        <v>0</v>
      </c>
      <c r="F18" s="39"/>
      <c r="G18" s="49"/>
      <c r="H18" s="232">
        <f t="shared" si="1"/>
        <v>0</v>
      </c>
      <c r="I18" s="46">
        <v>1</v>
      </c>
      <c r="J18" s="46">
        <v>0</v>
      </c>
      <c r="K18" s="2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s="11" customFormat="1" ht="11.25" thickBot="1">
      <c r="A19" s="20">
        <v>15</v>
      </c>
      <c r="B19" s="42"/>
      <c r="C19" s="228">
        <f t="shared" si="0"/>
        <v>0</v>
      </c>
      <c r="D19" s="229">
        <v>1</v>
      </c>
      <c r="E19" s="229">
        <v>0</v>
      </c>
      <c r="F19" s="270"/>
      <c r="G19" s="49"/>
      <c r="H19" s="232">
        <f t="shared" si="1"/>
        <v>0</v>
      </c>
      <c r="I19" s="46">
        <v>1</v>
      </c>
      <c r="J19" s="46">
        <v>0</v>
      </c>
      <c r="K19" s="26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s="11" customFormat="1" ht="11.25" thickBot="1">
      <c r="A20" s="20">
        <v>16</v>
      </c>
      <c r="B20" s="42"/>
      <c r="C20" s="228">
        <f t="shared" si="0"/>
        <v>0</v>
      </c>
      <c r="D20" s="229">
        <v>1</v>
      </c>
      <c r="E20" s="229">
        <v>0</v>
      </c>
      <c r="F20" s="271"/>
      <c r="G20" s="49"/>
      <c r="H20" s="232">
        <f t="shared" si="1"/>
        <v>0</v>
      </c>
      <c r="I20" s="46">
        <v>1</v>
      </c>
      <c r="J20" s="46">
        <v>0</v>
      </c>
      <c r="K20" s="34" t="s">
        <v>103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s="11" customFormat="1" ht="11.25" thickBot="1">
      <c r="A21" s="20">
        <v>17</v>
      </c>
      <c r="B21" s="30"/>
      <c r="C21" s="228">
        <f t="shared" si="0"/>
        <v>1</v>
      </c>
      <c r="D21" s="229">
        <v>1</v>
      </c>
      <c r="E21" s="229">
        <v>1</v>
      </c>
      <c r="F21" s="270" t="s">
        <v>103</v>
      </c>
      <c r="G21" s="49"/>
      <c r="H21" s="232">
        <f t="shared" si="1"/>
        <v>0</v>
      </c>
      <c r="I21" s="46">
        <v>1</v>
      </c>
      <c r="J21" s="46">
        <v>0</v>
      </c>
      <c r="K21" s="34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s="11" customFormat="1" ht="11.25" thickBot="1">
      <c r="A22" s="20">
        <v>18</v>
      </c>
      <c r="B22" s="30"/>
      <c r="C22" s="228">
        <f t="shared" si="0"/>
        <v>1</v>
      </c>
      <c r="D22" s="229">
        <v>1</v>
      </c>
      <c r="E22" s="229">
        <v>1</v>
      </c>
      <c r="F22" s="271"/>
      <c r="G22" s="38"/>
      <c r="H22" s="232">
        <f t="shared" si="1"/>
        <v>0</v>
      </c>
      <c r="I22" s="46">
        <v>1</v>
      </c>
      <c r="J22" s="46">
        <v>0</v>
      </c>
      <c r="K22" s="260" t="s">
        <v>103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s="11" customFormat="1" ht="11.25" thickBot="1">
      <c r="A23" s="20">
        <v>19</v>
      </c>
      <c r="B23" s="30"/>
      <c r="C23" s="228">
        <f t="shared" si="0"/>
        <v>0</v>
      </c>
      <c r="D23" s="229">
        <v>1</v>
      </c>
      <c r="E23" s="229">
        <v>0</v>
      </c>
      <c r="F23" s="39"/>
      <c r="G23" s="38"/>
      <c r="H23" s="232">
        <f t="shared" si="1"/>
        <v>0</v>
      </c>
      <c r="I23" s="46">
        <v>1</v>
      </c>
      <c r="J23" s="46">
        <v>0</v>
      </c>
      <c r="K23" s="262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s="11" customFormat="1" ht="11.25" thickBot="1">
      <c r="A24" s="20">
        <v>20</v>
      </c>
      <c r="B24" s="30"/>
      <c r="C24" s="228">
        <f t="shared" si="0"/>
        <v>0</v>
      </c>
      <c r="D24" s="229">
        <v>1</v>
      </c>
      <c r="E24" s="229">
        <v>0</v>
      </c>
      <c r="F24" s="39"/>
      <c r="G24" s="38"/>
      <c r="H24" s="232">
        <f t="shared" si="1"/>
        <v>0</v>
      </c>
      <c r="I24" s="46">
        <v>1</v>
      </c>
      <c r="J24" s="46">
        <v>0</v>
      </c>
      <c r="K24" s="34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s="11" customFormat="1" ht="11.25" thickBot="1">
      <c r="A25" s="20">
        <v>21</v>
      </c>
      <c r="B25" s="30"/>
      <c r="C25" s="228">
        <f t="shared" si="0"/>
        <v>0</v>
      </c>
      <c r="D25" s="229">
        <v>1</v>
      </c>
      <c r="E25" s="229">
        <v>0</v>
      </c>
      <c r="F25" s="39"/>
      <c r="G25" s="38"/>
      <c r="H25" s="232">
        <f t="shared" si="1"/>
        <v>0</v>
      </c>
      <c r="I25" s="46">
        <v>1</v>
      </c>
      <c r="J25" s="46">
        <v>0</v>
      </c>
      <c r="K25" s="34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s="11" customFormat="1" ht="11.25" thickBot="1">
      <c r="A26" s="20">
        <v>22</v>
      </c>
      <c r="B26" s="30"/>
      <c r="C26" s="228">
        <f t="shared" si="0"/>
        <v>0</v>
      </c>
      <c r="D26" s="229">
        <v>1</v>
      </c>
      <c r="E26" s="229">
        <v>0</v>
      </c>
      <c r="F26" s="270" t="s">
        <v>103</v>
      </c>
      <c r="G26" s="38"/>
      <c r="H26" s="232">
        <f t="shared" si="1"/>
        <v>0</v>
      </c>
      <c r="I26" s="46">
        <v>1</v>
      </c>
      <c r="J26" s="46">
        <v>0</v>
      </c>
      <c r="K26" s="34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s="11" customFormat="1" ht="11.25" thickBot="1">
      <c r="A27" s="20">
        <v>23</v>
      </c>
      <c r="B27" s="30"/>
      <c r="C27" s="228">
        <f t="shared" si="0"/>
        <v>0</v>
      </c>
      <c r="D27" s="229">
        <v>1</v>
      </c>
      <c r="E27" s="229">
        <v>0</v>
      </c>
      <c r="F27" s="271"/>
      <c r="G27" s="38"/>
      <c r="H27" s="232">
        <f t="shared" si="1"/>
        <v>0</v>
      </c>
      <c r="I27" s="46">
        <v>1</v>
      </c>
      <c r="J27" s="46">
        <v>0</v>
      </c>
      <c r="K27" s="34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s="11" customFormat="1" ht="11.25" thickBot="1">
      <c r="A28" s="20">
        <v>24</v>
      </c>
      <c r="B28" s="30"/>
      <c r="C28" s="228">
        <f t="shared" si="0"/>
        <v>1</v>
      </c>
      <c r="D28" s="229">
        <v>1</v>
      </c>
      <c r="E28" s="229">
        <v>1</v>
      </c>
      <c r="F28" s="270" t="s">
        <v>103</v>
      </c>
      <c r="G28" s="38"/>
      <c r="H28" s="232">
        <f t="shared" si="1"/>
        <v>1</v>
      </c>
      <c r="I28" s="46">
        <v>1</v>
      </c>
      <c r="J28" s="46">
        <v>1</v>
      </c>
      <c r="K28" s="34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s="11" customFormat="1" ht="11.25" thickBot="1">
      <c r="A29" s="20">
        <v>25</v>
      </c>
      <c r="B29" s="30"/>
      <c r="C29" s="228">
        <f t="shared" si="0"/>
        <v>1</v>
      </c>
      <c r="D29" s="229">
        <v>1</v>
      </c>
      <c r="E29" s="229">
        <v>1</v>
      </c>
      <c r="F29" s="271"/>
      <c r="G29" s="38"/>
      <c r="H29" s="232">
        <f t="shared" si="1"/>
        <v>1</v>
      </c>
      <c r="I29" s="46">
        <v>1</v>
      </c>
      <c r="J29" s="46">
        <v>1</v>
      </c>
      <c r="K29" s="34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s="11" customFormat="1" ht="11.25" thickBot="1">
      <c r="A30" s="20">
        <v>26</v>
      </c>
      <c r="B30" s="30"/>
      <c r="C30" s="228">
        <f t="shared" si="0"/>
        <v>0</v>
      </c>
      <c r="D30" s="229">
        <v>1</v>
      </c>
      <c r="E30" s="229">
        <v>0</v>
      </c>
      <c r="F30" s="39"/>
      <c r="G30" s="38"/>
      <c r="H30" s="232">
        <f t="shared" si="1"/>
        <v>1</v>
      </c>
      <c r="I30" s="46">
        <v>1</v>
      </c>
      <c r="J30" s="46">
        <v>1</v>
      </c>
      <c r="K30" s="34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s="11" customFormat="1" ht="11.25" thickBot="1">
      <c r="A31" s="20">
        <v>27</v>
      </c>
      <c r="B31" s="30"/>
      <c r="C31" s="228">
        <f t="shared" si="0"/>
        <v>0</v>
      </c>
      <c r="D31" s="229">
        <v>1</v>
      </c>
      <c r="E31" s="229">
        <v>0</v>
      </c>
      <c r="F31" s="39"/>
      <c r="G31" s="38"/>
      <c r="H31" s="50"/>
      <c r="I31" s="46"/>
      <c r="J31" s="46"/>
      <c r="K31" s="34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11" customFormat="1" ht="11.25" thickBot="1">
      <c r="A32" s="20">
        <v>28</v>
      </c>
      <c r="B32" s="30"/>
      <c r="C32" s="228">
        <f t="shared" si="0"/>
        <v>0</v>
      </c>
      <c r="D32" s="229">
        <v>1</v>
      </c>
      <c r="E32" s="229">
        <v>0</v>
      </c>
      <c r="F32" s="39"/>
      <c r="G32" s="38"/>
      <c r="H32" s="50"/>
      <c r="I32" s="46"/>
      <c r="J32" s="46"/>
      <c r="K32" s="3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s="11" customFormat="1" ht="11.25" thickBot="1">
      <c r="A33" s="20">
        <v>29</v>
      </c>
      <c r="B33" s="30"/>
      <c r="C33" s="228">
        <f t="shared" si="0"/>
        <v>1</v>
      </c>
      <c r="D33" s="229">
        <v>1</v>
      </c>
      <c r="E33" s="229">
        <v>1</v>
      </c>
      <c r="F33" s="39"/>
      <c r="G33" s="38"/>
      <c r="H33" s="50"/>
      <c r="I33" s="46"/>
      <c r="J33" s="46"/>
      <c r="K33" s="34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s="11" customFormat="1" ht="11.25" thickBot="1">
      <c r="A34" s="20">
        <v>30</v>
      </c>
      <c r="B34" s="30"/>
      <c r="C34" s="228">
        <f t="shared" si="0"/>
        <v>0</v>
      </c>
      <c r="D34" s="229">
        <v>1</v>
      </c>
      <c r="E34" s="229">
        <v>0</v>
      </c>
      <c r="F34" s="39"/>
      <c r="G34" s="38"/>
      <c r="H34" s="50"/>
      <c r="I34" s="46"/>
      <c r="J34" s="46"/>
      <c r="K34" s="34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s="11" customFormat="1" ht="11.25" thickBot="1">
      <c r="A35" s="20">
        <v>31</v>
      </c>
      <c r="B35" s="30"/>
      <c r="C35" s="228">
        <f t="shared" si="0"/>
        <v>0</v>
      </c>
      <c r="D35" s="229">
        <v>1</v>
      </c>
      <c r="E35" s="229">
        <v>0</v>
      </c>
      <c r="F35" s="39"/>
      <c r="G35" s="38"/>
      <c r="H35" s="50"/>
      <c r="I35" s="46"/>
      <c r="J35" s="46"/>
      <c r="K35" s="3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s="11" customFormat="1" ht="11.25" thickBot="1">
      <c r="A36" s="20"/>
      <c r="B36" s="30"/>
      <c r="C36" s="228">
        <f t="shared" si="0"/>
        <v>0</v>
      </c>
      <c r="D36" s="229">
        <v>1</v>
      </c>
      <c r="E36" s="229">
        <v>0</v>
      </c>
      <c r="F36" s="39"/>
      <c r="G36" s="38"/>
      <c r="H36" s="50"/>
      <c r="I36" s="46"/>
      <c r="J36" s="46"/>
      <c r="K36" s="34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s="11" customFormat="1" ht="11.25" thickBot="1">
      <c r="A37" s="20"/>
      <c r="B37" s="30"/>
      <c r="C37" s="228">
        <f t="shared" si="0"/>
        <v>2</v>
      </c>
      <c r="D37" s="229">
        <v>2</v>
      </c>
      <c r="E37" s="229">
        <v>2</v>
      </c>
      <c r="F37" s="39"/>
      <c r="G37" s="38"/>
      <c r="H37" s="50"/>
      <c r="I37" s="46"/>
      <c r="J37" s="46"/>
      <c r="K37" s="34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s="11" customFormat="1" ht="11.25" thickBot="1">
      <c r="A38" s="20"/>
      <c r="B38" s="30"/>
      <c r="C38" s="228">
        <f t="shared" si="0"/>
        <v>2</v>
      </c>
      <c r="D38" s="229">
        <v>2</v>
      </c>
      <c r="E38" s="229">
        <v>2</v>
      </c>
      <c r="F38" s="39"/>
      <c r="G38" s="38"/>
      <c r="H38" s="50"/>
      <c r="I38" s="46"/>
      <c r="J38" s="46"/>
      <c r="K38" s="34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2:36" s="11" customFormat="1" ht="11.25" thickBot="1">
      <c r="B39" s="30"/>
      <c r="C39" s="43"/>
      <c r="D39" s="48"/>
      <c r="E39" s="224" t="s">
        <v>195</v>
      </c>
      <c r="F39" s="182">
        <v>0</v>
      </c>
      <c r="G39" s="38"/>
      <c r="H39" s="50"/>
      <c r="I39" s="46"/>
      <c r="J39" s="224" t="s">
        <v>195</v>
      </c>
      <c r="K39" s="182">
        <f>H27+H28+H29+H30</f>
        <v>3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2:36" s="11" customFormat="1" ht="11.25" thickBot="1">
      <c r="B40" s="30"/>
      <c r="C40" s="43"/>
      <c r="D40" s="48"/>
      <c r="E40" s="224" t="s">
        <v>196</v>
      </c>
      <c r="F40" s="182">
        <v>14</v>
      </c>
      <c r="G40" s="38"/>
      <c r="H40" s="50"/>
      <c r="I40" s="46"/>
      <c r="J40" s="224" t="s">
        <v>196</v>
      </c>
      <c r="K40" s="182">
        <v>1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2:36" s="11" customFormat="1" ht="11.25" thickBot="1">
      <c r="B41" s="30"/>
      <c r="C41" s="43"/>
      <c r="D41" s="48"/>
      <c r="E41" s="224" t="s">
        <v>197</v>
      </c>
      <c r="F41" s="182">
        <v>2</v>
      </c>
      <c r="G41" s="38"/>
      <c r="H41" s="50"/>
      <c r="I41" s="46"/>
      <c r="J41" s="224" t="s">
        <v>197</v>
      </c>
      <c r="K41" s="182">
        <f>J10+J15</f>
        <v>1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2:36" s="11" customFormat="1" ht="11.25" thickBot="1">
      <c r="B42" s="30"/>
      <c r="C42" s="43"/>
      <c r="D42" s="48"/>
      <c r="E42" s="48"/>
      <c r="F42" s="39"/>
      <c r="G42" s="38"/>
      <c r="H42" s="50"/>
      <c r="I42" s="46"/>
      <c r="J42" s="46"/>
      <c r="K42" s="34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2:36" s="11" customFormat="1" ht="11.25" thickBot="1">
      <c r="B43" s="30"/>
      <c r="C43" s="43"/>
      <c r="D43" s="48"/>
      <c r="E43" s="48"/>
      <c r="F43" s="39"/>
      <c r="G43" s="38"/>
      <c r="H43" s="50"/>
      <c r="I43" s="46"/>
      <c r="J43" s="46"/>
      <c r="K43" s="34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2:36" s="11" customFormat="1" ht="11.25" thickBot="1">
      <c r="B44" s="30"/>
      <c r="C44" s="43"/>
      <c r="D44" s="48"/>
      <c r="E44" s="48"/>
      <c r="F44" s="39"/>
      <c r="G44" s="38"/>
      <c r="H44" s="50"/>
      <c r="I44" s="46"/>
      <c r="J44" s="46"/>
      <c r="K44" s="34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2:36" s="45" customFormat="1" ht="11.25" thickBot="1">
      <c r="B45" s="12"/>
      <c r="C45" s="43"/>
      <c r="D45" s="48"/>
      <c r="E45" s="48"/>
      <c r="F45" s="39"/>
      <c r="G45" s="44"/>
      <c r="H45" s="50"/>
      <c r="I45" s="46"/>
      <c r="J45" s="46"/>
      <c r="K45" s="3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2:11" s="10" customFormat="1" ht="10.5">
      <c r="B46" s="30"/>
      <c r="C46" s="47"/>
      <c r="D46" s="52"/>
      <c r="E46" s="52"/>
      <c r="F46" s="40"/>
      <c r="G46" s="49"/>
      <c r="H46" s="51"/>
      <c r="I46" s="53"/>
      <c r="J46" s="53"/>
      <c r="K46" s="35"/>
    </row>
    <row r="47" spans="4:11" s="10" customFormat="1" ht="10.5">
      <c r="D47" s="21"/>
      <c r="E47" s="21"/>
      <c r="F47" s="21"/>
      <c r="I47" s="21"/>
      <c r="J47" s="21"/>
      <c r="K47" s="21"/>
    </row>
    <row r="48" spans="4:11" s="10" customFormat="1" ht="10.5">
      <c r="D48" s="21"/>
      <c r="E48" s="21"/>
      <c r="F48" s="21"/>
      <c r="I48" s="21"/>
      <c r="J48" s="21"/>
      <c r="K48" s="21"/>
    </row>
    <row r="49" spans="4:11" s="10" customFormat="1" ht="10.5">
      <c r="D49" s="21"/>
      <c r="E49" s="21"/>
      <c r="F49" s="21"/>
      <c r="I49" s="21"/>
      <c r="J49" s="21"/>
      <c r="K49" s="21"/>
    </row>
    <row r="50" spans="4:11" s="10" customFormat="1" ht="10.5">
      <c r="D50" s="21"/>
      <c r="E50" s="21"/>
      <c r="F50" s="21"/>
      <c r="I50" s="21"/>
      <c r="J50" s="21"/>
      <c r="K50" s="21"/>
    </row>
    <row r="51" spans="4:11" s="10" customFormat="1" ht="10.5">
      <c r="D51" s="21"/>
      <c r="E51" s="21"/>
      <c r="F51" s="21"/>
      <c r="I51" s="21"/>
      <c r="J51" s="21"/>
      <c r="K51" s="21"/>
    </row>
    <row r="52" spans="4:11" s="10" customFormat="1" ht="10.5">
      <c r="D52" s="21"/>
      <c r="E52" s="21"/>
      <c r="F52" s="21"/>
      <c r="I52" s="21"/>
      <c r="J52" s="21"/>
      <c r="K52" s="21"/>
    </row>
    <row r="53" spans="4:11" s="10" customFormat="1" ht="10.5">
      <c r="D53" s="21"/>
      <c r="E53" s="21"/>
      <c r="F53" s="21"/>
      <c r="I53" s="21"/>
      <c r="J53" s="21"/>
      <c r="K53" s="21"/>
    </row>
    <row r="54" spans="4:11" s="10" customFormat="1" ht="10.5">
      <c r="D54" s="21"/>
      <c r="E54" s="21"/>
      <c r="F54" s="21"/>
      <c r="I54" s="21"/>
      <c r="J54" s="21"/>
      <c r="K54" s="21"/>
    </row>
    <row r="55" spans="4:11" s="10" customFormat="1" ht="10.5">
      <c r="D55" s="21"/>
      <c r="E55" s="21"/>
      <c r="F55" s="21"/>
      <c r="I55" s="21"/>
      <c r="J55" s="21"/>
      <c r="K55" s="21"/>
    </row>
    <row r="56" spans="4:11" s="10" customFormat="1" ht="10.5">
      <c r="D56" s="21"/>
      <c r="E56" s="21"/>
      <c r="F56" s="21"/>
      <c r="I56" s="21"/>
      <c r="J56" s="21"/>
      <c r="K56" s="21"/>
    </row>
    <row r="57" spans="4:11" s="10" customFormat="1" ht="10.5">
      <c r="D57" s="21"/>
      <c r="E57" s="21"/>
      <c r="F57" s="21"/>
      <c r="I57" s="21"/>
      <c r="J57" s="21"/>
      <c r="K57" s="21"/>
    </row>
    <row r="58" spans="4:11" s="10" customFormat="1" ht="10.5">
      <c r="D58" s="21"/>
      <c r="E58" s="21"/>
      <c r="F58" s="21"/>
      <c r="I58" s="21"/>
      <c r="J58" s="21"/>
      <c r="K58" s="21"/>
    </row>
    <row r="59" spans="4:11" s="10" customFormat="1" ht="10.5">
      <c r="D59" s="21"/>
      <c r="E59" s="21"/>
      <c r="F59" s="21"/>
      <c r="I59" s="21"/>
      <c r="J59" s="21"/>
      <c r="K59" s="21"/>
    </row>
    <row r="60" spans="4:11" s="10" customFormat="1" ht="10.5">
      <c r="D60" s="21"/>
      <c r="E60" s="21"/>
      <c r="F60" s="21"/>
      <c r="I60" s="21"/>
      <c r="J60" s="21"/>
      <c r="K60" s="21"/>
    </row>
    <row r="61" spans="4:11" s="10" customFormat="1" ht="10.5">
      <c r="D61" s="21"/>
      <c r="E61" s="21"/>
      <c r="F61" s="21"/>
      <c r="I61" s="21"/>
      <c r="J61" s="21"/>
      <c r="K61" s="21"/>
    </row>
    <row r="62" spans="4:11" s="10" customFormat="1" ht="10.5">
      <c r="D62" s="21"/>
      <c r="E62" s="21"/>
      <c r="F62" s="21"/>
      <c r="I62" s="21"/>
      <c r="J62" s="21"/>
      <c r="K62" s="21"/>
    </row>
    <row r="63" spans="4:11" s="10" customFormat="1" ht="10.5">
      <c r="D63" s="21"/>
      <c r="E63" s="21"/>
      <c r="F63" s="21"/>
      <c r="I63" s="21"/>
      <c r="J63" s="21"/>
      <c r="K63" s="21"/>
    </row>
    <row r="64" spans="4:11" s="10" customFormat="1" ht="10.5">
      <c r="D64" s="21"/>
      <c r="E64" s="21"/>
      <c r="F64" s="21"/>
      <c r="I64" s="21"/>
      <c r="J64" s="21"/>
      <c r="K64" s="21"/>
    </row>
    <row r="65" spans="4:11" s="10" customFormat="1" ht="10.5">
      <c r="D65" s="21"/>
      <c r="E65" s="21"/>
      <c r="F65" s="21"/>
      <c r="I65" s="21"/>
      <c r="J65" s="21"/>
      <c r="K65" s="21"/>
    </row>
    <row r="66" spans="4:11" s="10" customFormat="1" ht="10.5">
      <c r="D66" s="21"/>
      <c r="E66" s="21"/>
      <c r="F66" s="21"/>
      <c r="I66" s="21"/>
      <c r="J66" s="21"/>
      <c r="K66" s="21"/>
    </row>
    <row r="67" spans="4:11" s="10" customFormat="1" ht="10.5">
      <c r="D67" s="21"/>
      <c r="E67" s="21"/>
      <c r="F67" s="21"/>
      <c r="I67" s="21"/>
      <c r="J67" s="21"/>
      <c r="K67" s="21"/>
    </row>
    <row r="68" spans="4:11" s="10" customFormat="1" ht="10.5">
      <c r="D68" s="21"/>
      <c r="E68" s="21"/>
      <c r="F68" s="21"/>
      <c r="I68" s="21"/>
      <c r="J68" s="21"/>
      <c r="K68" s="21"/>
    </row>
    <row r="69" spans="4:11" s="10" customFormat="1" ht="10.5">
      <c r="D69" s="21"/>
      <c r="E69" s="21"/>
      <c r="F69" s="21"/>
      <c r="I69" s="21"/>
      <c r="J69" s="21"/>
      <c r="K69" s="21"/>
    </row>
    <row r="70" spans="4:11" s="10" customFormat="1" ht="10.5">
      <c r="D70" s="21"/>
      <c r="E70" s="21"/>
      <c r="F70" s="21"/>
      <c r="I70" s="21"/>
      <c r="J70" s="21"/>
      <c r="K70" s="21"/>
    </row>
    <row r="71" spans="4:11" s="10" customFormat="1" ht="10.5">
      <c r="D71" s="21"/>
      <c r="E71" s="21"/>
      <c r="F71" s="21"/>
      <c r="I71" s="21"/>
      <c r="J71" s="21"/>
      <c r="K71" s="21"/>
    </row>
    <row r="72" spans="4:11" s="10" customFormat="1" ht="10.5">
      <c r="D72" s="21"/>
      <c r="E72" s="21"/>
      <c r="F72" s="21"/>
      <c r="I72" s="21"/>
      <c r="J72" s="21"/>
      <c r="K72" s="21"/>
    </row>
    <row r="73" spans="4:11" s="10" customFormat="1" ht="10.5">
      <c r="D73" s="21"/>
      <c r="E73" s="21"/>
      <c r="F73" s="21"/>
      <c r="I73" s="21"/>
      <c r="J73" s="21"/>
      <c r="K73" s="21"/>
    </row>
    <row r="74" spans="4:11" s="10" customFormat="1" ht="10.5">
      <c r="D74" s="21"/>
      <c r="E74" s="21"/>
      <c r="F74" s="21"/>
      <c r="I74" s="21"/>
      <c r="J74" s="21"/>
      <c r="K74" s="21"/>
    </row>
    <row r="75" spans="4:11" s="10" customFormat="1" ht="10.5">
      <c r="D75" s="21"/>
      <c r="E75" s="21"/>
      <c r="F75" s="21"/>
      <c r="I75" s="21"/>
      <c r="J75" s="21"/>
      <c r="K75" s="21"/>
    </row>
    <row r="76" spans="4:11" s="10" customFormat="1" ht="10.5">
      <c r="D76" s="21"/>
      <c r="E76" s="21"/>
      <c r="F76" s="21"/>
      <c r="I76" s="21"/>
      <c r="J76" s="21"/>
      <c r="K76" s="21"/>
    </row>
    <row r="77" spans="4:11" s="10" customFormat="1" ht="10.5">
      <c r="D77" s="21"/>
      <c r="E77" s="21"/>
      <c r="F77" s="21"/>
      <c r="I77" s="21"/>
      <c r="J77" s="21"/>
      <c r="K77" s="21"/>
    </row>
    <row r="78" spans="4:11" s="10" customFormat="1" ht="10.5">
      <c r="D78" s="21"/>
      <c r="E78" s="21"/>
      <c r="F78" s="21"/>
      <c r="I78" s="21"/>
      <c r="J78" s="21"/>
      <c r="K78" s="21"/>
    </row>
    <row r="79" spans="4:11" s="10" customFormat="1" ht="10.5">
      <c r="D79" s="21"/>
      <c r="E79" s="21"/>
      <c r="F79" s="21"/>
      <c r="I79" s="21"/>
      <c r="J79" s="21"/>
      <c r="K79" s="21"/>
    </row>
    <row r="80" spans="4:11" s="10" customFormat="1" ht="10.5">
      <c r="D80" s="21"/>
      <c r="E80" s="21"/>
      <c r="F80" s="21"/>
      <c r="I80" s="21"/>
      <c r="J80" s="21"/>
      <c r="K80" s="21"/>
    </row>
    <row r="81" spans="4:11" s="10" customFormat="1" ht="10.5">
      <c r="D81" s="21"/>
      <c r="E81" s="21"/>
      <c r="F81" s="21"/>
      <c r="I81" s="21"/>
      <c r="J81" s="21"/>
      <c r="K81" s="21"/>
    </row>
    <row r="82" spans="4:11" s="10" customFormat="1" ht="10.5">
      <c r="D82" s="21"/>
      <c r="E82" s="21"/>
      <c r="F82" s="21"/>
      <c r="I82" s="21"/>
      <c r="J82" s="21"/>
      <c r="K82" s="21"/>
    </row>
    <row r="83" spans="4:11" s="10" customFormat="1" ht="10.5">
      <c r="D83" s="21"/>
      <c r="E83" s="21"/>
      <c r="F83" s="21"/>
      <c r="I83" s="21"/>
      <c r="J83" s="21"/>
      <c r="K83" s="21"/>
    </row>
    <row r="84" spans="4:11" s="10" customFormat="1" ht="10.5">
      <c r="D84" s="21"/>
      <c r="E84" s="21"/>
      <c r="F84" s="21"/>
      <c r="I84" s="21"/>
      <c r="J84" s="21"/>
      <c r="K84" s="21"/>
    </row>
    <row r="85" spans="4:11" s="10" customFormat="1" ht="10.5">
      <c r="D85" s="21"/>
      <c r="E85" s="21"/>
      <c r="F85" s="21"/>
      <c r="I85" s="21"/>
      <c r="J85" s="21"/>
      <c r="K85" s="21"/>
    </row>
    <row r="86" spans="4:11" s="10" customFormat="1" ht="10.5">
      <c r="D86" s="21"/>
      <c r="E86" s="21"/>
      <c r="F86" s="21"/>
      <c r="I86" s="21"/>
      <c r="J86" s="21"/>
      <c r="K86" s="21"/>
    </row>
    <row r="87" spans="4:11" s="10" customFormat="1" ht="10.5">
      <c r="D87" s="21"/>
      <c r="E87" s="21"/>
      <c r="F87" s="21"/>
      <c r="I87" s="21"/>
      <c r="J87" s="21"/>
      <c r="K87" s="21"/>
    </row>
    <row r="88" spans="4:11" s="10" customFormat="1" ht="10.5">
      <c r="D88" s="21"/>
      <c r="E88" s="21"/>
      <c r="F88" s="21"/>
      <c r="I88" s="21"/>
      <c r="J88" s="21"/>
      <c r="K88" s="21"/>
    </row>
    <row r="89" spans="4:11" s="10" customFormat="1" ht="10.5">
      <c r="D89" s="21"/>
      <c r="E89" s="21"/>
      <c r="F89" s="21"/>
      <c r="I89" s="21"/>
      <c r="J89" s="21"/>
      <c r="K89" s="21"/>
    </row>
    <row r="90" spans="4:11" s="10" customFormat="1" ht="10.5">
      <c r="D90" s="21"/>
      <c r="E90" s="21"/>
      <c r="F90" s="21"/>
      <c r="I90" s="21"/>
      <c r="J90" s="21"/>
      <c r="K90" s="21"/>
    </row>
    <row r="91" spans="4:11" s="10" customFormat="1" ht="10.5">
      <c r="D91" s="21"/>
      <c r="E91" s="21"/>
      <c r="F91" s="21"/>
      <c r="I91" s="21"/>
      <c r="J91" s="21"/>
      <c r="K91" s="21"/>
    </row>
    <row r="92" spans="4:11" s="10" customFormat="1" ht="10.5">
      <c r="D92" s="21"/>
      <c r="E92" s="21"/>
      <c r="F92" s="21"/>
      <c r="I92" s="21"/>
      <c r="J92" s="21"/>
      <c r="K92" s="21"/>
    </row>
    <row r="93" spans="4:11" s="10" customFormat="1" ht="10.5">
      <c r="D93" s="21"/>
      <c r="E93" s="21"/>
      <c r="F93" s="21"/>
      <c r="I93" s="21"/>
      <c r="J93" s="21"/>
      <c r="K93" s="21"/>
    </row>
    <row r="94" spans="4:11" s="10" customFormat="1" ht="10.5">
      <c r="D94" s="21"/>
      <c r="E94" s="21"/>
      <c r="F94" s="21"/>
      <c r="I94" s="21"/>
      <c r="J94" s="21"/>
      <c r="K94" s="21"/>
    </row>
    <row r="95" spans="4:11" s="10" customFormat="1" ht="10.5">
      <c r="D95" s="21"/>
      <c r="E95" s="21"/>
      <c r="F95" s="21"/>
      <c r="I95" s="21"/>
      <c r="J95" s="21"/>
      <c r="K95" s="21"/>
    </row>
    <row r="96" spans="4:11" s="10" customFormat="1" ht="10.5">
      <c r="D96" s="21"/>
      <c r="E96" s="21"/>
      <c r="F96" s="21"/>
      <c r="I96" s="21"/>
      <c r="J96" s="21"/>
      <c r="K96" s="21"/>
    </row>
    <row r="97" spans="4:11" s="10" customFormat="1" ht="10.5">
      <c r="D97" s="21"/>
      <c r="E97" s="21"/>
      <c r="F97" s="21"/>
      <c r="I97" s="21"/>
      <c r="J97" s="21"/>
      <c r="K97" s="21"/>
    </row>
    <row r="98" spans="4:11" s="10" customFormat="1" ht="10.5">
      <c r="D98" s="21"/>
      <c r="E98" s="21"/>
      <c r="F98" s="21"/>
      <c r="I98" s="21"/>
      <c r="J98" s="21"/>
      <c r="K98" s="21"/>
    </row>
    <row r="99" spans="4:11" s="10" customFormat="1" ht="10.5">
      <c r="D99" s="21"/>
      <c r="E99" s="21"/>
      <c r="F99" s="21"/>
      <c r="I99" s="21"/>
      <c r="J99" s="21"/>
      <c r="K99" s="21"/>
    </row>
    <row r="100" spans="4:11" s="10" customFormat="1" ht="10.5">
      <c r="D100" s="21"/>
      <c r="E100" s="21"/>
      <c r="F100" s="21"/>
      <c r="I100" s="21"/>
      <c r="J100" s="21"/>
      <c r="K100" s="21"/>
    </row>
    <row r="101" spans="4:11" s="10" customFormat="1" ht="10.5">
      <c r="D101" s="21"/>
      <c r="E101" s="21"/>
      <c r="F101" s="21"/>
      <c r="I101" s="21"/>
      <c r="J101" s="21"/>
      <c r="K101" s="21"/>
    </row>
    <row r="102" spans="4:11" s="10" customFormat="1" ht="10.5">
      <c r="D102" s="21"/>
      <c r="E102" s="21"/>
      <c r="F102" s="21"/>
      <c r="I102" s="21"/>
      <c r="J102" s="21"/>
      <c r="K102" s="21"/>
    </row>
    <row r="103" spans="4:11" s="10" customFormat="1" ht="10.5">
      <c r="D103" s="21"/>
      <c r="E103" s="21"/>
      <c r="F103" s="21"/>
      <c r="I103" s="21"/>
      <c r="J103" s="21"/>
      <c r="K103" s="21"/>
    </row>
    <row r="104" spans="4:11" s="10" customFormat="1" ht="10.5">
      <c r="D104" s="21"/>
      <c r="E104" s="21"/>
      <c r="F104" s="21"/>
      <c r="I104" s="21"/>
      <c r="J104" s="21"/>
      <c r="K104" s="21"/>
    </row>
    <row r="105" spans="4:11" s="10" customFormat="1" ht="10.5">
      <c r="D105" s="21"/>
      <c r="E105" s="21"/>
      <c r="F105" s="21"/>
      <c r="I105" s="21"/>
      <c r="J105" s="21"/>
      <c r="K105" s="21"/>
    </row>
    <row r="106" spans="4:11" s="10" customFormat="1" ht="10.5">
      <c r="D106" s="21"/>
      <c r="E106" s="21"/>
      <c r="F106" s="21"/>
      <c r="I106" s="21"/>
      <c r="J106" s="21"/>
      <c r="K106" s="21"/>
    </row>
    <row r="107" spans="4:11" s="10" customFormat="1" ht="10.5">
      <c r="D107" s="21"/>
      <c r="E107" s="21"/>
      <c r="F107" s="21"/>
      <c r="I107" s="21"/>
      <c r="J107" s="21"/>
      <c r="K107" s="21"/>
    </row>
    <row r="108" spans="4:11" s="10" customFormat="1" ht="10.5">
      <c r="D108" s="21"/>
      <c r="E108" s="21"/>
      <c r="F108" s="21"/>
      <c r="I108" s="21"/>
      <c r="J108" s="21"/>
      <c r="K108" s="21"/>
    </row>
    <row r="109" spans="4:11" s="10" customFormat="1" ht="10.5">
      <c r="D109" s="21"/>
      <c r="E109" s="21"/>
      <c r="F109" s="21"/>
      <c r="I109" s="21"/>
      <c r="J109" s="21"/>
      <c r="K109" s="21"/>
    </row>
    <row r="110" spans="4:11" s="10" customFormat="1" ht="10.5">
      <c r="D110" s="21"/>
      <c r="E110" s="21"/>
      <c r="F110" s="21"/>
      <c r="I110" s="21"/>
      <c r="J110" s="21"/>
      <c r="K110" s="21"/>
    </row>
    <row r="111" spans="4:11" s="10" customFormat="1" ht="10.5">
      <c r="D111" s="21"/>
      <c r="E111" s="21"/>
      <c r="F111" s="21"/>
      <c r="I111" s="21"/>
      <c r="J111" s="21"/>
      <c r="K111" s="21"/>
    </row>
    <row r="112" spans="4:11" s="10" customFormat="1" ht="10.5">
      <c r="D112" s="21"/>
      <c r="E112" s="21"/>
      <c r="F112" s="21"/>
      <c r="I112" s="21"/>
      <c r="J112" s="21"/>
      <c r="K112" s="21"/>
    </row>
    <row r="113" spans="4:11" s="10" customFormat="1" ht="10.5">
      <c r="D113" s="21"/>
      <c r="E113" s="21"/>
      <c r="F113" s="21"/>
      <c r="I113" s="21"/>
      <c r="J113" s="21"/>
      <c r="K113" s="21"/>
    </row>
  </sheetData>
  <sheetProtection/>
  <mergeCells count="15">
    <mergeCell ref="F28:F29"/>
    <mergeCell ref="F16:F17"/>
    <mergeCell ref="F19:F20"/>
    <mergeCell ref="F21:F22"/>
    <mergeCell ref="F26:F27"/>
    <mergeCell ref="F10:F12"/>
    <mergeCell ref="F13:F15"/>
    <mergeCell ref="K7:K10"/>
    <mergeCell ref="F7:F9"/>
    <mergeCell ref="K5:K6"/>
    <mergeCell ref="K18:K19"/>
    <mergeCell ref="K22:K23"/>
    <mergeCell ref="K11:K12"/>
    <mergeCell ref="K16:K17"/>
    <mergeCell ref="K13:K1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G36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3.28125" style="15" customWidth="1"/>
    <col min="2" max="2" width="7.00390625" style="15" customWidth="1"/>
    <col min="3" max="3" width="62.28125" style="15" customWidth="1"/>
    <col min="4" max="16384" width="9.140625" style="15" customWidth="1"/>
  </cols>
  <sheetData>
    <row r="1" ht="39" customHeight="1">
      <c r="A1" s="102"/>
    </row>
    <row r="2" spans="1:7" s="1" customFormat="1" ht="68.25" customHeight="1">
      <c r="A2" s="9"/>
      <c r="C2" s="176" t="s">
        <v>190</v>
      </c>
      <c r="E2" s="2"/>
      <c r="F2" s="2"/>
      <c r="G2" s="2"/>
    </row>
    <row r="3" spans="2:3" ht="11.25">
      <c r="B3" s="13">
        <v>0.3333333333333333</v>
      </c>
      <c r="C3" s="14"/>
    </row>
    <row r="4" spans="2:3" ht="11.25">
      <c r="B4" s="16">
        <v>0.3541666666666667</v>
      </c>
      <c r="C4" s="17"/>
    </row>
    <row r="5" spans="2:3" ht="11.25">
      <c r="B5" s="13">
        <v>0.375</v>
      </c>
      <c r="C5" s="14"/>
    </row>
    <row r="6" spans="2:3" ht="11.25">
      <c r="B6" s="16">
        <v>0.395833333333333</v>
      </c>
      <c r="C6" s="17"/>
    </row>
    <row r="7" spans="2:3" ht="11.25">
      <c r="B7" s="13">
        <v>0.416666666666667</v>
      </c>
      <c r="C7" s="14"/>
    </row>
    <row r="8" spans="2:3" ht="11.25">
      <c r="B8" s="16">
        <v>0.4375</v>
      </c>
      <c r="C8" s="17"/>
    </row>
    <row r="9" spans="2:3" ht="11.25">
      <c r="B9" s="13">
        <v>0.458333333333333</v>
      </c>
      <c r="C9" s="14"/>
    </row>
    <row r="10" spans="2:3" ht="11.25">
      <c r="B10" s="16">
        <v>0.479166666666667</v>
      </c>
      <c r="C10" s="17"/>
    </row>
    <row r="11" spans="2:3" ht="11.25">
      <c r="B11" s="13">
        <v>0.5</v>
      </c>
      <c r="C11" s="14"/>
    </row>
    <row r="12" spans="2:3" ht="11.25">
      <c r="B12" s="16">
        <v>0.520833333333333</v>
      </c>
      <c r="C12" s="17"/>
    </row>
    <row r="13" spans="2:3" ht="11.25">
      <c r="B13" s="13">
        <v>0.541666666666667</v>
      </c>
      <c r="C13" s="14"/>
    </row>
    <row r="14" spans="2:3" ht="11.25">
      <c r="B14" s="16">
        <v>0.5625</v>
      </c>
      <c r="C14" s="17"/>
    </row>
    <row r="15" spans="2:3" ht="11.25">
      <c r="B15" s="79">
        <v>0.5729166666666666</v>
      </c>
      <c r="C15" s="80" t="s">
        <v>108</v>
      </c>
    </row>
    <row r="16" spans="2:3" ht="11.25">
      <c r="B16" s="13">
        <v>0.583333333333333</v>
      </c>
      <c r="C16" s="14"/>
    </row>
    <row r="17" spans="2:3" ht="11.25">
      <c r="B17" s="16">
        <v>0.604166666666667</v>
      </c>
      <c r="C17" s="17"/>
    </row>
    <row r="18" spans="2:3" ht="11.25">
      <c r="B18" s="13">
        <v>0.625</v>
      </c>
      <c r="C18" s="14"/>
    </row>
    <row r="19" spans="2:3" ht="11.25">
      <c r="B19" s="16">
        <v>0.645833333333334</v>
      </c>
      <c r="C19" s="17"/>
    </row>
    <row r="20" spans="2:3" ht="11.25">
      <c r="B20" s="13">
        <v>0.666666666666667</v>
      </c>
      <c r="C20" s="14"/>
    </row>
    <row r="21" spans="2:3" ht="11.25">
      <c r="B21" s="16">
        <v>0.6875</v>
      </c>
      <c r="C21" s="17"/>
    </row>
    <row r="22" spans="2:3" ht="11.25">
      <c r="B22" s="13">
        <v>0.708333333333334</v>
      </c>
      <c r="C22" s="14"/>
    </row>
    <row r="23" spans="2:3" ht="11.25">
      <c r="B23" s="16">
        <v>0.729166666666667</v>
      </c>
      <c r="C23" s="17"/>
    </row>
    <row r="24" spans="2:3" ht="11.25">
      <c r="B24" s="13">
        <v>0.75</v>
      </c>
      <c r="C24" s="14"/>
    </row>
    <row r="25" spans="2:3" ht="11.25">
      <c r="B25" s="16">
        <v>0.770833333333334</v>
      </c>
      <c r="C25" s="17"/>
    </row>
    <row r="26" spans="2:3" ht="11.25">
      <c r="B26" s="13">
        <v>0.791666666666667</v>
      </c>
      <c r="C26" s="14"/>
    </row>
    <row r="27" spans="2:3" ht="11.25">
      <c r="B27" s="16">
        <v>0.812500000000001</v>
      </c>
      <c r="C27" s="17"/>
    </row>
    <row r="28" spans="2:3" ht="11.25">
      <c r="B28" s="13">
        <v>0.833333333333334</v>
      </c>
      <c r="C28" s="14"/>
    </row>
    <row r="29" spans="2:3" ht="11.25">
      <c r="B29" s="16">
        <v>0.854166666666667</v>
      </c>
      <c r="C29" s="17"/>
    </row>
    <row r="30" spans="2:3" ht="11.25">
      <c r="B30" s="13">
        <v>0.875000000000001</v>
      </c>
      <c r="C30" s="14"/>
    </row>
    <row r="31" spans="2:3" ht="11.25">
      <c r="B31" s="16">
        <v>0.895833333333334</v>
      </c>
      <c r="C31" s="17"/>
    </row>
    <row r="32" spans="2:3" ht="11.25">
      <c r="B32" s="13">
        <v>0.916666666666667</v>
      </c>
      <c r="C32" s="14"/>
    </row>
    <row r="33" spans="2:3" ht="11.25">
      <c r="B33" s="16">
        <v>0.937500000000001</v>
      </c>
      <c r="C33" s="17"/>
    </row>
    <row r="34" spans="2:3" ht="11.25">
      <c r="B34" s="13">
        <v>0.958333333333334</v>
      </c>
      <c r="C34" s="14"/>
    </row>
    <row r="35" spans="2:3" ht="11.25">
      <c r="B35" s="16">
        <v>0.979166666666667</v>
      </c>
      <c r="C35" s="17"/>
    </row>
    <row r="36" spans="2:3" ht="11.25">
      <c r="B36" s="13">
        <v>1</v>
      </c>
      <c r="C36" s="14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IV6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5.140625" style="0" bestFit="1" customWidth="1"/>
    <col min="2" max="2" width="8.140625" style="86" bestFit="1" customWidth="1"/>
  </cols>
  <sheetData>
    <row r="1" spans="1:256" ht="21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34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6" ht="12.75">
      <c r="A4" s="81"/>
      <c r="B4" s="83" t="s">
        <v>136</v>
      </c>
      <c r="C4" s="81" t="s">
        <v>147</v>
      </c>
      <c r="D4" s="81" t="s">
        <v>109</v>
      </c>
      <c r="E4" s="81" t="s">
        <v>138</v>
      </c>
      <c r="F4" s="81" t="s">
        <v>0</v>
      </c>
    </row>
    <row r="5" spans="1:6" ht="12.75">
      <c r="A5" s="81" t="s">
        <v>137</v>
      </c>
      <c r="B5" s="83"/>
      <c r="C5" s="81">
        <v>2</v>
      </c>
      <c r="D5" s="81">
        <v>2</v>
      </c>
      <c r="E5" s="81">
        <v>2</v>
      </c>
      <c r="F5" s="81">
        <v>2</v>
      </c>
    </row>
    <row r="6" spans="1:6" ht="12.75">
      <c r="A6" s="30" t="s">
        <v>31</v>
      </c>
      <c r="B6" s="84"/>
      <c r="C6" s="81">
        <v>1</v>
      </c>
      <c r="D6" s="81">
        <v>1</v>
      </c>
      <c r="E6" s="81">
        <v>1</v>
      </c>
      <c r="F6" s="81">
        <v>1</v>
      </c>
    </row>
    <row r="7" spans="1:6" ht="12.75">
      <c r="A7" s="30" t="s">
        <v>118</v>
      </c>
      <c r="B7" s="84"/>
      <c r="C7" s="81"/>
      <c r="D7" s="81">
        <v>1</v>
      </c>
      <c r="E7" s="81"/>
      <c r="F7" s="81">
        <v>1</v>
      </c>
    </row>
    <row r="8" spans="1:6" ht="12.75">
      <c r="A8" s="30" t="s">
        <v>83</v>
      </c>
      <c r="B8" s="84"/>
      <c r="C8" s="81"/>
      <c r="D8" s="81"/>
      <c r="E8" s="81"/>
      <c r="F8" s="81"/>
    </row>
    <row r="9" spans="1:6" ht="12.75">
      <c r="A9" s="30" t="s">
        <v>86</v>
      </c>
      <c r="B9" s="84"/>
      <c r="C9" s="81"/>
      <c r="D9" s="81"/>
      <c r="E9" s="81"/>
      <c r="F9" s="81"/>
    </row>
    <row r="10" spans="1:6" ht="12.75">
      <c r="A10" s="30" t="s">
        <v>119</v>
      </c>
      <c r="B10" s="84"/>
      <c r="C10" s="81"/>
      <c r="D10" s="81">
        <v>1</v>
      </c>
      <c r="E10" s="81"/>
      <c r="F10" s="81">
        <v>1</v>
      </c>
    </row>
    <row r="11" spans="1:6" ht="12.75">
      <c r="A11" s="30" t="s">
        <v>89</v>
      </c>
      <c r="B11" s="84"/>
      <c r="C11" s="81"/>
      <c r="D11" s="81"/>
      <c r="E11" s="81"/>
      <c r="F11" s="81">
        <v>1</v>
      </c>
    </row>
    <row r="12" spans="1:6" ht="12.75">
      <c r="A12" s="30" t="s">
        <v>90</v>
      </c>
      <c r="B12" s="84"/>
      <c r="C12" s="81"/>
      <c r="D12" s="81"/>
      <c r="E12" s="81"/>
      <c r="F12" s="81">
        <v>1</v>
      </c>
    </row>
    <row r="13" spans="1:6" ht="12.75">
      <c r="A13" s="30" t="s">
        <v>110</v>
      </c>
      <c r="B13" s="84"/>
      <c r="C13" s="81"/>
      <c r="D13" s="81"/>
      <c r="E13" s="81"/>
      <c r="F13" s="81">
        <v>1</v>
      </c>
    </row>
    <row r="14" spans="1:6" ht="12.75">
      <c r="A14" s="30" t="s">
        <v>91</v>
      </c>
      <c r="B14" s="84">
        <v>3</v>
      </c>
      <c r="C14" s="81">
        <v>1</v>
      </c>
      <c r="D14" s="81">
        <v>1</v>
      </c>
      <c r="E14" s="81">
        <v>1</v>
      </c>
      <c r="F14" s="81">
        <v>1</v>
      </c>
    </row>
    <row r="15" spans="1:6" ht="12.75">
      <c r="A15" s="30" t="s">
        <v>83</v>
      </c>
      <c r="B15" s="84"/>
      <c r="C15" s="81">
        <v>1</v>
      </c>
      <c r="D15" s="81">
        <v>1</v>
      </c>
      <c r="E15" s="81">
        <v>1</v>
      </c>
      <c r="F15" s="81">
        <v>1</v>
      </c>
    </row>
    <row r="16" spans="1:6" ht="12.75">
      <c r="A16" s="30" t="s">
        <v>84</v>
      </c>
      <c r="B16" s="84"/>
      <c r="C16" s="81">
        <v>1</v>
      </c>
      <c r="D16" s="81">
        <v>1</v>
      </c>
      <c r="E16" s="81">
        <v>1</v>
      </c>
      <c r="F16" s="81">
        <v>1</v>
      </c>
    </row>
    <row r="17" spans="1:6" ht="12.75">
      <c r="A17" s="30" t="s">
        <v>120</v>
      </c>
      <c r="B17" s="84"/>
      <c r="C17" s="81">
        <v>1</v>
      </c>
      <c r="D17" s="81">
        <v>1</v>
      </c>
      <c r="E17" s="81">
        <v>1</v>
      </c>
      <c r="F17" s="81">
        <v>1</v>
      </c>
    </row>
    <row r="18" spans="1:6" ht="12.75">
      <c r="A18" s="30" t="s">
        <v>85</v>
      </c>
      <c r="B18" s="84"/>
      <c r="C18" s="81">
        <v>1</v>
      </c>
      <c r="D18" s="81">
        <v>1</v>
      </c>
      <c r="E18" s="81">
        <v>1</v>
      </c>
      <c r="F18" s="81">
        <v>1</v>
      </c>
    </row>
    <row r="19" spans="1:6" ht="12.75">
      <c r="A19" s="30" t="s">
        <v>121</v>
      </c>
      <c r="B19" s="84"/>
      <c r="C19" s="81"/>
      <c r="D19" s="81">
        <v>1</v>
      </c>
      <c r="E19" s="81"/>
      <c r="F19" s="81">
        <v>0</v>
      </c>
    </row>
    <row r="20" spans="1:6" ht="12.75">
      <c r="A20" s="30" t="s">
        <v>95</v>
      </c>
      <c r="B20" s="84"/>
      <c r="C20" s="81">
        <v>1</v>
      </c>
      <c r="D20" s="81">
        <v>1</v>
      </c>
      <c r="E20" s="81">
        <v>1</v>
      </c>
      <c r="F20" s="81">
        <v>1</v>
      </c>
    </row>
    <row r="21" spans="1:6" ht="12.75">
      <c r="A21" s="30" t="s">
        <v>92</v>
      </c>
      <c r="B21" s="84">
        <v>5</v>
      </c>
      <c r="C21" s="81">
        <v>1</v>
      </c>
      <c r="D21" s="81">
        <v>1</v>
      </c>
      <c r="E21" s="81">
        <v>1</v>
      </c>
      <c r="F21" s="81">
        <v>1</v>
      </c>
    </row>
    <row r="22" spans="1:6" ht="12.75">
      <c r="A22" s="30" t="s">
        <v>93</v>
      </c>
      <c r="B22" s="84"/>
      <c r="C22" s="81">
        <v>1</v>
      </c>
      <c r="D22" s="81">
        <v>1</v>
      </c>
      <c r="E22" s="81">
        <v>1</v>
      </c>
      <c r="F22" s="81">
        <v>1</v>
      </c>
    </row>
    <row r="23" spans="1:6" ht="12.75">
      <c r="A23" s="30" t="s">
        <v>94</v>
      </c>
      <c r="B23" s="84"/>
      <c r="C23" s="81">
        <v>1</v>
      </c>
      <c r="D23" s="81">
        <v>1</v>
      </c>
      <c r="E23" s="81">
        <v>1</v>
      </c>
      <c r="F23" s="81">
        <v>1</v>
      </c>
    </row>
    <row r="24" spans="1:6" ht="12.75">
      <c r="A24" s="30" t="s">
        <v>96</v>
      </c>
      <c r="B24" s="84"/>
      <c r="C24" s="81">
        <v>1</v>
      </c>
      <c r="D24" s="81">
        <v>1</v>
      </c>
      <c r="E24" s="81">
        <v>1</v>
      </c>
      <c r="F24" s="81">
        <v>1</v>
      </c>
    </row>
    <row r="25" spans="1:6" ht="12.75">
      <c r="A25" s="30" t="s">
        <v>114</v>
      </c>
      <c r="B25" s="84">
        <v>5</v>
      </c>
      <c r="C25" s="81">
        <v>1</v>
      </c>
      <c r="D25" s="81">
        <v>1</v>
      </c>
      <c r="E25" s="81">
        <v>1</v>
      </c>
      <c r="F25" s="81">
        <v>1</v>
      </c>
    </row>
    <row r="26" spans="1:6" ht="12.75">
      <c r="A26" s="30" t="s">
        <v>115</v>
      </c>
      <c r="B26" s="84"/>
      <c r="C26" s="81">
        <v>1</v>
      </c>
      <c r="D26" s="81">
        <v>1</v>
      </c>
      <c r="E26" s="81">
        <v>1</v>
      </c>
      <c r="F26" s="81">
        <v>1</v>
      </c>
    </row>
    <row r="27" spans="1:6" ht="12.75">
      <c r="A27" s="30" t="s">
        <v>128</v>
      </c>
      <c r="B27" s="84">
        <v>5</v>
      </c>
      <c r="C27" s="81">
        <v>1</v>
      </c>
      <c r="D27" s="81">
        <v>1</v>
      </c>
      <c r="E27" s="81">
        <v>1</v>
      </c>
      <c r="F27" s="81">
        <v>1</v>
      </c>
    </row>
    <row r="28" spans="1:6" ht="12.75">
      <c r="A28" s="30" t="s">
        <v>129</v>
      </c>
      <c r="B28" s="84"/>
      <c r="C28" s="81">
        <v>1</v>
      </c>
      <c r="D28" s="81">
        <v>1</v>
      </c>
      <c r="E28" s="81">
        <v>1</v>
      </c>
      <c r="F28" s="81">
        <v>1</v>
      </c>
    </row>
    <row r="29" spans="1:6" ht="12.75">
      <c r="A29" s="30" t="s">
        <v>139</v>
      </c>
      <c r="B29" s="84"/>
      <c r="C29" s="81"/>
      <c r="D29" s="81"/>
      <c r="E29" s="81"/>
      <c r="F29" s="81">
        <v>1</v>
      </c>
    </row>
    <row r="30" spans="1:6" ht="12.75">
      <c r="A30" s="30" t="s">
        <v>141</v>
      </c>
      <c r="B30" s="84"/>
      <c r="C30" s="81"/>
      <c r="D30" s="81"/>
      <c r="E30" s="81"/>
      <c r="F30" s="81">
        <v>0</v>
      </c>
    </row>
    <row r="31" spans="1:6" ht="12.75">
      <c r="A31" s="30" t="s">
        <v>140</v>
      </c>
      <c r="B31" s="84"/>
      <c r="C31" s="81"/>
      <c r="D31" s="81"/>
      <c r="E31" s="81"/>
      <c r="F31" s="81">
        <v>1</v>
      </c>
    </row>
    <row r="32" spans="1:6" ht="12.75">
      <c r="A32" s="30" t="s">
        <v>141</v>
      </c>
      <c r="B32" s="84"/>
      <c r="C32" s="81"/>
      <c r="D32" s="81"/>
      <c r="E32" s="81"/>
      <c r="F32" s="81">
        <v>1</v>
      </c>
    </row>
    <row r="33" spans="1:6" ht="12.75">
      <c r="A33" s="30" t="s">
        <v>142</v>
      </c>
      <c r="B33" s="84"/>
      <c r="C33" s="81"/>
      <c r="D33" s="81"/>
      <c r="E33" s="81"/>
      <c r="F33" s="81">
        <v>1</v>
      </c>
    </row>
    <row r="34" spans="1:6" ht="12.75">
      <c r="A34" s="30" t="s">
        <v>143</v>
      </c>
      <c r="B34" s="84"/>
      <c r="C34" s="81"/>
      <c r="D34" s="81"/>
      <c r="E34" s="81"/>
      <c r="F34" s="81">
        <v>1</v>
      </c>
    </row>
    <row r="35" spans="1:6" ht="12.75">
      <c r="A35" s="30" t="s">
        <v>116</v>
      </c>
      <c r="B35" s="84"/>
      <c r="C35" s="81"/>
      <c r="D35" s="81">
        <v>1</v>
      </c>
      <c r="E35" s="81"/>
      <c r="F35" s="81">
        <v>1</v>
      </c>
    </row>
    <row r="36" spans="1:6" ht="12.75">
      <c r="A36" s="30" t="s">
        <v>122</v>
      </c>
      <c r="B36" s="84"/>
      <c r="C36" s="81"/>
      <c r="D36" s="81">
        <v>1</v>
      </c>
      <c r="E36" s="81"/>
      <c r="F36" s="81">
        <v>1</v>
      </c>
    </row>
    <row r="37" spans="1:6" ht="12.75">
      <c r="A37" s="30" t="s">
        <v>117</v>
      </c>
      <c r="B37" s="84"/>
      <c r="C37" s="81"/>
      <c r="D37" s="81"/>
      <c r="E37" s="81"/>
      <c r="F37" s="81"/>
    </row>
    <row r="38" spans="1:6" ht="12.75">
      <c r="A38" s="30" t="s">
        <v>112</v>
      </c>
      <c r="B38" s="84"/>
      <c r="C38" s="81"/>
      <c r="D38" s="81">
        <v>1</v>
      </c>
      <c r="E38" s="81"/>
      <c r="F38" s="81"/>
    </row>
    <row r="39" spans="1:6" ht="12.75">
      <c r="A39" s="30" t="s">
        <v>133</v>
      </c>
      <c r="B39" s="84"/>
      <c r="C39" s="81"/>
      <c r="D39" s="81"/>
      <c r="E39" s="81"/>
      <c r="F39" s="81"/>
    </row>
    <row r="40" spans="1:6" ht="12.75">
      <c r="A40" s="30" t="s">
        <v>134</v>
      </c>
      <c r="B40" s="84"/>
      <c r="C40" s="81"/>
      <c r="D40" s="81"/>
      <c r="E40" s="81"/>
      <c r="F40" s="81"/>
    </row>
    <row r="41" spans="1:6" ht="12.75">
      <c r="A41" s="82" t="s">
        <v>31</v>
      </c>
      <c r="B41" s="85"/>
      <c r="C41" s="81">
        <v>1</v>
      </c>
      <c r="D41" s="81">
        <v>1</v>
      </c>
      <c r="E41" s="81">
        <v>1</v>
      </c>
      <c r="F41" s="81">
        <v>1</v>
      </c>
    </row>
    <row r="42" spans="1:6" ht="12.75">
      <c r="A42" s="82" t="s">
        <v>97</v>
      </c>
      <c r="B42" s="85"/>
      <c r="C42" s="81">
        <v>1</v>
      </c>
      <c r="D42" s="81">
        <v>1</v>
      </c>
      <c r="E42" s="81">
        <v>1</v>
      </c>
      <c r="F42" s="81">
        <v>1</v>
      </c>
    </row>
    <row r="43" spans="1:6" ht="12.75">
      <c r="A43" s="82" t="s">
        <v>98</v>
      </c>
      <c r="B43" s="85"/>
      <c r="C43" s="81">
        <v>1</v>
      </c>
      <c r="D43" s="81">
        <v>1</v>
      </c>
      <c r="E43" s="81">
        <v>1</v>
      </c>
      <c r="F43" s="81">
        <v>1</v>
      </c>
    </row>
    <row r="44" spans="1:6" ht="12.75">
      <c r="A44" s="82" t="s">
        <v>80</v>
      </c>
      <c r="B44" s="85"/>
      <c r="C44" s="81">
        <v>1</v>
      </c>
      <c r="D44" s="81">
        <v>1</v>
      </c>
      <c r="E44" s="81">
        <v>1</v>
      </c>
      <c r="F44" s="81">
        <v>1</v>
      </c>
    </row>
    <row r="45" spans="1:6" ht="12.75">
      <c r="A45" s="82" t="s">
        <v>81</v>
      </c>
      <c r="B45" s="85"/>
      <c r="C45" s="81"/>
      <c r="D45" s="81"/>
      <c r="E45" s="81"/>
      <c r="F45" s="81"/>
    </row>
    <row r="46" spans="1:6" ht="12.75">
      <c r="A46" s="82" t="s">
        <v>82</v>
      </c>
      <c r="B46" s="85"/>
      <c r="C46" s="81">
        <v>1</v>
      </c>
      <c r="D46" s="81">
        <v>1</v>
      </c>
      <c r="E46" s="81">
        <v>1</v>
      </c>
      <c r="F46" s="81">
        <v>1</v>
      </c>
    </row>
    <row r="47" spans="1:6" ht="12.75">
      <c r="A47" s="82" t="s">
        <v>126</v>
      </c>
      <c r="B47" s="85"/>
      <c r="C47" s="81"/>
      <c r="D47" s="81">
        <v>1</v>
      </c>
      <c r="E47" s="81"/>
      <c r="F47" s="81">
        <v>1</v>
      </c>
    </row>
    <row r="48" spans="1:6" ht="12.75">
      <c r="A48" s="82" t="s">
        <v>125</v>
      </c>
      <c r="B48" s="85"/>
      <c r="C48" s="81"/>
      <c r="D48" s="81">
        <v>1</v>
      </c>
      <c r="E48" s="81">
        <v>1</v>
      </c>
      <c r="F48" s="81">
        <v>1</v>
      </c>
    </row>
    <row r="49" spans="1:6" ht="12.75">
      <c r="A49" s="82" t="s">
        <v>124</v>
      </c>
      <c r="B49" s="85"/>
      <c r="C49" s="81"/>
      <c r="D49" s="81">
        <v>1</v>
      </c>
      <c r="E49" s="81"/>
      <c r="F49" s="81">
        <v>1</v>
      </c>
    </row>
    <row r="50" spans="1:6" ht="12.75">
      <c r="A50" s="82" t="s">
        <v>124</v>
      </c>
      <c r="B50" s="85"/>
      <c r="C50" s="81"/>
      <c r="D50" s="81">
        <v>1</v>
      </c>
      <c r="E50" s="81">
        <v>1</v>
      </c>
      <c r="F50" s="81">
        <v>1</v>
      </c>
    </row>
    <row r="51" spans="1:6" ht="12.75">
      <c r="A51" s="82" t="s">
        <v>113</v>
      </c>
      <c r="B51" s="85"/>
      <c r="C51" s="81"/>
      <c r="D51" s="81">
        <v>1</v>
      </c>
      <c r="E51" s="81">
        <v>1</v>
      </c>
      <c r="F51" s="81">
        <v>1</v>
      </c>
    </row>
    <row r="52" spans="1:6" ht="12.75">
      <c r="A52" s="82" t="s">
        <v>123</v>
      </c>
      <c r="B52" s="85"/>
      <c r="C52" s="81"/>
      <c r="D52" s="81"/>
      <c r="E52" s="81"/>
      <c r="F52" s="81"/>
    </row>
    <row r="53" spans="1:6" ht="12.75">
      <c r="A53" s="82" t="s">
        <v>32</v>
      </c>
      <c r="B53" s="85">
        <v>5</v>
      </c>
      <c r="C53" s="81">
        <v>1</v>
      </c>
      <c r="D53" s="81">
        <v>1</v>
      </c>
      <c r="E53" s="81">
        <v>1</v>
      </c>
      <c r="F53" s="81">
        <v>1</v>
      </c>
    </row>
    <row r="54" spans="1:6" ht="12.75">
      <c r="A54" s="82" t="s">
        <v>104</v>
      </c>
      <c r="B54" s="85"/>
      <c r="C54" s="81">
        <v>1</v>
      </c>
      <c r="D54" s="81">
        <v>1</v>
      </c>
      <c r="E54" s="81">
        <v>1</v>
      </c>
      <c r="F54" s="81">
        <v>1</v>
      </c>
    </row>
    <row r="55" spans="1:6" ht="12.75">
      <c r="A55" s="82" t="s">
        <v>99</v>
      </c>
      <c r="B55" s="85"/>
      <c r="C55" s="81">
        <v>1</v>
      </c>
      <c r="D55" s="81">
        <v>1</v>
      </c>
      <c r="E55" s="81">
        <v>1</v>
      </c>
      <c r="F55" s="81">
        <v>1</v>
      </c>
    </row>
    <row r="56" spans="1:6" ht="12.75">
      <c r="A56" s="82" t="s">
        <v>87</v>
      </c>
      <c r="B56" s="85">
        <v>5</v>
      </c>
      <c r="C56" s="81">
        <v>1</v>
      </c>
      <c r="D56" s="81">
        <v>1</v>
      </c>
      <c r="E56" s="81">
        <v>1</v>
      </c>
      <c r="F56" s="81">
        <v>1</v>
      </c>
    </row>
    <row r="57" spans="1:6" ht="12.75">
      <c r="A57" s="82" t="s">
        <v>105</v>
      </c>
      <c r="B57" s="85"/>
      <c r="C57" s="81">
        <v>1</v>
      </c>
      <c r="D57" s="81">
        <v>1</v>
      </c>
      <c r="E57" s="81">
        <v>1</v>
      </c>
      <c r="F57" s="81">
        <v>1</v>
      </c>
    </row>
    <row r="58" spans="1:6" ht="12.75">
      <c r="A58" s="82" t="s">
        <v>106</v>
      </c>
      <c r="B58" s="85">
        <v>9</v>
      </c>
      <c r="C58" s="81">
        <v>1</v>
      </c>
      <c r="D58" s="81">
        <v>1</v>
      </c>
      <c r="E58" s="81">
        <v>1</v>
      </c>
      <c r="F58" s="81">
        <v>0</v>
      </c>
    </row>
    <row r="59" spans="1:6" ht="12.75">
      <c r="A59" s="82" t="s">
        <v>130</v>
      </c>
      <c r="B59" s="85"/>
      <c r="C59" s="81"/>
      <c r="D59" s="81"/>
      <c r="E59" s="81"/>
      <c r="F59" s="81">
        <v>1</v>
      </c>
    </row>
    <row r="60" spans="1:6" ht="12.75">
      <c r="A60" s="82" t="s">
        <v>131</v>
      </c>
      <c r="B60" s="85"/>
      <c r="C60" s="81"/>
      <c r="D60" s="81"/>
      <c r="E60" s="81"/>
      <c r="F60" s="81">
        <v>1</v>
      </c>
    </row>
    <row r="61" spans="1:6" ht="12.75">
      <c r="A61" s="82" t="s">
        <v>132</v>
      </c>
      <c r="B61" s="85"/>
      <c r="C61" s="81"/>
      <c r="D61" s="81"/>
      <c r="E61" s="81"/>
      <c r="F61" s="81"/>
    </row>
    <row r="62" spans="1:6" ht="12.75">
      <c r="A62" s="82" t="s">
        <v>135</v>
      </c>
      <c r="B62" s="85">
        <v>0</v>
      </c>
      <c r="C62" s="81">
        <v>0</v>
      </c>
      <c r="D62" s="81">
        <v>0</v>
      </c>
      <c r="E62" s="81">
        <v>0</v>
      </c>
      <c r="F62" s="81">
        <v>1</v>
      </c>
    </row>
    <row r="63" spans="2:6" ht="12.75">
      <c r="B63" s="86">
        <f>SUM(B5:B62)+10</f>
        <v>47</v>
      </c>
      <c r="C63" s="86">
        <f>SUM(C5:C62)</f>
        <v>28</v>
      </c>
      <c r="D63" s="86">
        <f>SUM(D5:D62)</f>
        <v>39</v>
      </c>
      <c r="E63" s="86">
        <f>SUM(E5:E62)</f>
        <v>31</v>
      </c>
      <c r="F63" s="86">
        <f>SUM(F5:F62)</f>
        <v>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K28"/>
  <sheetViews>
    <sheetView showGridLines="0" zoomScalePageLayoutView="0" workbookViewId="0" topLeftCell="A1">
      <selection activeCell="D1" sqref="D1"/>
    </sheetView>
  </sheetViews>
  <sheetFormatPr defaultColWidth="9.140625" defaultRowHeight="39.75" customHeight="1"/>
  <cols>
    <col min="1" max="1" width="9.140625" style="7" customWidth="1"/>
    <col min="2" max="10" width="8.7109375" style="7" customWidth="1"/>
    <col min="11" max="16384" width="9.140625" style="7" customWidth="1"/>
  </cols>
  <sheetData>
    <row r="1" spans="1:8" ht="93.75" customHeight="1">
      <c r="A1" s="175" t="s">
        <v>187</v>
      </c>
      <c r="B1" s="175"/>
      <c r="C1" s="175"/>
      <c r="H1" s="175" t="s">
        <v>292</v>
      </c>
    </row>
    <row r="2" spans="1:10" s="1" customFormat="1" ht="33.75" customHeight="1">
      <c r="A2" s="175" t="s">
        <v>188</v>
      </c>
      <c r="F2" s="175"/>
      <c r="H2" s="175" t="s">
        <v>189</v>
      </c>
      <c r="J2" s="7"/>
    </row>
    <row r="3" spans="1:10" s="1" customFormat="1" ht="33.75" customHeight="1">
      <c r="A3" s="175"/>
      <c r="F3" s="175"/>
      <c r="H3" s="175"/>
      <c r="I3" s="175"/>
      <c r="J3" s="7"/>
    </row>
    <row r="4" spans="2:9" s="5" customFormat="1" ht="39.75" customHeight="1">
      <c r="B4" s="1"/>
      <c r="C4" s="1"/>
      <c r="D4" s="8"/>
      <c r="E4" s="8" t="s">
        <v>20</v>
      </c>
      <c r="F4" s="8" t="s">
        <v>21</v>
      </c>
      <c r="G4" s="8"/>
      <c r="H4" s="1"/>
      <c r="I4" s="1"/>
    </row>
    <row r="5" s="5" customFormat="1" ht="39.75" customHeight="1"/>
    <row r="6" spans="3:8" s="5" customFormat="1" ht="39.75" customHeight="1">
      <c r="C6" s="72"/>
      <c r="D6" s="73"/>
      <c r="G6" s="72"/>
      <c r="H6" s="73"/>
    </row>
    <row r="7" spans="3:8" s="5" customFormat="1" ht="39.75" customHeight="1">
      <c r="C7" s="72"/>
      <c r="D7" s="73"/>
      <c r="G7" s="72"/>
      <c r="H7" s="73"/>
    </row>
    <row r="8" spans="3:8" s="5" customFormat="1" ht="39.75" customHeight="1">
      <c r="C8" s="72"/>
      <c r="D8" s="73"/>
      <c r="G8" s="72"/>
      <c r="H8" s="73"/>
    </row>
    <row r="9" spans="3:8" s="5" customFormat="1" ht="39.75" customHeight="1">
      <c r="C9" s="71"/>
      <c r="D9" s="71"/>
      <c r="G9" s="72"/>
      <c r="H9" s="73"/>
    </row>
    <row r="10" spans="3:8" s="5" customFormat="1" ht="39.75" customHeight="1">
      <c r="C10" s="72"/>
      <c r="D10" s="73"/>
      <c r="G10" s="72"/>
      <c r="H10" s="73"/>
    </row>
    <row r="11" spans="3:8" s="5" customFormat="1" ht="39.75" customHeight="1">
      <c r="C11" s="72"/>
      <c r="D11" s="71"/>
      <c r="G11" s="72"/>
      <c r="H11" s="73"/>
    </row>
    <row r="12" spans="3:8" s="5" customFormat="1" ht="39.75" customHeight="1">
      <c r="C12" s="72"/>
      <c r="D12" s="73"/>
      <c r="G12" s="72"/>
      <c r="H12" s="73"/>
    </row>
    <row r="13" spans="3:8" s="5" customFormat="1" ht="39.75" customHeight="1">
      <c r="C13" s="71"/>
      <c r="D13" s="71"/>
      <c r="G13" s="72"/>
      <c r="H13" s="73"/>
    </row>
    <row r="14" spans="3:8" s="5" customFormat="1" ht="39.75" customHeight="1">
      <c r="C14" s="71"/>
      <c r="D14" s="71"/>
      <c r="G14" s="72"/>
      <c r="H14" s="73"/>
    </row>
    <row r="15" spans="7:8" s="5" customFormat="1" ht="39.75" customHeight="1">
      <c r="G15" s="72"/>
      <c r="H15" s="73"/>
    </row>
    <row r="16" spans="7:8" ht="39.75" customHeight="1">
      <c r="G16" s="72"/>
      <c r="H16" s="73"/>
    </row>
    <row r="21" spans="2:11" ht="39.75" customHeight="1">
      <c r="B21" s="6"/>
      <c r="C21" s="8"/>
      <c r="D21" s="8"/>
      <c r="E21" s="8"/>
      <c r="F21" s="8" t="s">
        <v>20</v>
      </c>
      <c r="G21" s="8" t="s">
        <v>21</v>
      </c>
      <c r="H21" s="71"/>
      <c r="I21" s="71"/>
      <c r="J21" s="71"/>
      <c r="K21" s="6"/>
    </row>
    <row r="22" spans="1:11" ht="39.75" customHeight="1">
      <c r="A22" s="5"/>
      <c r="B22" s="72"/>
      <c r="C22" s="73"/>
      <c r="F22" s="72"/>
      <c r="G22" s="73"/>
      <c r="J22" s="72"/>
      <c r="K22" s="73"/>
    </row>
    <row r="23" spans="1:11" ht="39.75" customHeight="1">
      <c r="A23" s="5"/>
      <c r="B23" s="72"/>
      <c r="C23" s="73"/>
      <c r="F23" s="72"/>
      <c r="G23" s="73"/>
      <c r="J23" s="72"/>
      <c r="K23" s="73"/>
    </row>
    <row r="24" spans="1:11" ht="39.75" customHeight="1">
      <c r="A24" s="5"/>
      <c r="B24" s="72"/>
      <c r="C24" s="73"/>
      <c r="F24" s="72"/>
      <c r="G24" s="73"/>
      <c r="J24" s="72"/>
      <c r="K24" s="73"/>
    </row>
    <row r="25" spans="1:11" ht="39.75" customHeight="1">
      <c r="A25" s="5"/>
      <c r="B25" s="72"/>
      <c r="C25" s="73"/>
      <c r="F25" s="72"/>
      <c r="G25" s="73"/>
      <c r="J25" s="72"/>
      <c r="K25" s="73"/>
    </row>
    <row r="26" spans="1:11" ht="39.75" customHeight="1">
      <c r="A26" s="5"/>
      <c r="B26" s="72"/>
      <c r="C26" s="73"/>
      <c r="F26" s="72"/>
      <c r="G26" s="73"/>
      <c r="J26" s="72"/>
      <c r="K26" s="73"/>
    </row>
    <row r="27" spans="1:11" ht="39.75" customHeight="1">
      <c r="A27" s="5"/>
      <c r="B27" s="72"/>
      <c r="C27" s="73"/>
      <c r="D27" s="5"/>
      <c r="E27" s="5"/>
      <c r="F27" s="72"/>
      <c r="G27" s="73"/>
      <c r="J27" s="72"/>
      <c r="K27" s="73"/>
    </row>
    <row r="28" spans="1:6" ht="39.75" customHeight="1">
      <c r="A28" s="5"/>
      <c r="B28" s="5"/>
      <c r="C28" s="5"/>
      <c r="D28" s="5"/>
      <c r="E28" s="5"/>
      <c r="F28" s="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6"/>
    <outlinePr summaryBelow="0"/>
  </sheetPr>
  <dimension ref="A1:A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8.7109375" style="0" customWidth="1"/>
  </cols>
  <sheetData>
    <row r="1" ht="66.75" customHeight="1">
      <c r="A1" s="102"/>
    </row>
    <row r="3" ht="12.75">
      <c r="A3" s="54" t="s">
        <v>16</v>
      </c>
    </row>
    <row r="4" ht="48.75" customHeight="1">
      <c r="A4" s="3" t="s">
        <v>297</v>
      </c>
    </row>
    <row r="5" ht="7.5" customHeight="1">
      <c r="A5" s="3"/>
    </row>
    <row r="6" ht="23.25">
      <c r="A6" s="55" t="s">
        <v>298</v>
      </c>
    </row>
    <row r="7" ht="12.75">
      <c r="A7" s="4"/>
    </row>
    <row r="8" ht="23.25">
      <c r="A8" s="4" t="s">
        <v>299</v>
      </c>
    </row>
    <row r="9" ht="12.75">
      <c r="A9" s="4"/>
    </row>
    <row r="10" ht="12.75">
      <c r="A10" s="4" t="s">
        <v>17</v>
      </c>
    </row>
    <row r="11" ht="12.75">
      <c r="A11" s="4" t="s">
        <v>30</v>
      </c>
    </row>
    <row r="12" ht="12.75">
      <c r="A12" s="4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svadba.tomak.ru</Company>
  <HyperlinkBase>http://www.svadbinsk.ru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Свадебная смета</dc:title>
  <dc:subject>свадебная смета и бюджет</dc:subject>
  <dc:creator>Свадебный портал svadba.tomsk.ru</dc:creator>
  <cp:keywords>смета, свадьба</cp:keywords>
  <dc:description/>
  <cp:lastModifiedBy>Amur</cp:lastModifiedBy>
  <cp:lastPrinted>2009-10-19T06:24:56Z</cp:lastPrinted>
  <dcterms:created xsi:type="dcterms:W3CDTF">2004-08-23T09:02:41Z</dcterms:created>
  <dcterms:modified xsi:type="dcterms:W3CDTF">2018-01-25T14:00:14Z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